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58fdc3edc0e991/Desktop/"/>
    </mc:Choice>
  </mc:AlternateContent>
  <xr:revisionPtr revIDLastSave="30" documentId="8_{5E7E8D55-CE32-47C0-BE4B-7AFA264237CC}" xr6:coauthVersionLast="47" xr6:coauthVersionMax="47" xr10:uidLastSave="{33A4E828-AE80-4C09-9672-D4F15D84E357}"/>
  <bookViews>
    <workbookView xWindow="-120" yWindow="-120" windowWidth="29040" windowHeight="15720" activeTab="2" xr2:uid="{00000000-000D-0000-FFFF-FFFF00000000}"/>
  </bookViews>
  <sheets>
    <sheet name="Ausfüllhilfe" sheetId="1" r:id="rId1"/>
    <sheet name="Angaben" sheetId="2" r:id="rId2"/>
    <sheet name="Meldeliste" sheetId="3" r:id="rId3"/>
    <sheet name="Preislis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0" i="3"/>
  <c r="A17" i="3" l="1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" i="3"/>
  <c r="A12" i="3"/>
  <c r="A13" i="3"/>
  <c r="A14" i="3"/>
  <c r="A15" i="3"/>
  <c r="A16" i="3"/>
  <c r="M1" i="3" l="1"/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0" i="3"/>
  <c r="R16" i="3" l="1"/>
  <c r="R14" i="3"/>
  <c r="R10" i="3"/>
  <c r="R11" i="3"/>
  <c r="R12" i="3"/>
  <c r="R15" i="3"/>
  <c r="R13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0" i="3"/>
  <c r="L1" i="3"/>
  <c r="D7" i="3" l="1"/>
  <c r="E7" i="3"/>
  <c r="R110" i="3"/>
  <c r="R108" i="3"/>
  <c r="R107" i="3"/>
  <c r="R106" i="3"/>
  <c r="R104" i="3"/>
  <c r="R103" i="3"/>
  <c r="R102" i="3"/>
  <c r="R100" i="3"/>
  <c r="R99" i="3"/>
  <c r="R98" i="3"/>
  <c r="R96" i="3"/>
  <c r="R95" i="3"/>
  <c r="R94" i="3"/>
  <c r="R92" i="3"/>
  <c r="R91" i="3"/>
  <c r="R90" i="3"/>
  <c r="R88" i="3"/>
  <c r="R87" i="3"/>
  <c r="R86" i="3"/>
  <c r="R84" i="3"/>
  <c r="R83" i="3"/>
  <c r="R82" i="3"/>
  <c r="R80" i="3"/>
  <c r="R79" i="3"/>
  <c r="R78" i="3"/>
  <c r="R76" i="3"/>
  <c r="R75" i="3"/>
  <c r="R74" i="3"/>
  <c r="R72" i="3"/>
  <c r="R71" i="3"/>
  <c r="R70" i="3"/>
  <c r="R68" i="3"/>
  <c r="R67" i="3"/>
  <c r="R66" i="3"/>
  <c r="R64" i="3"/>
  <c r="R63" i="3"/>
  <c r="R62" i="3"/>
  <c r="R60" i="3"/>
  <c r="R59" i="3"/>
  <c r="R58" i="3"/>
  <c r="R56" i="3"/>
  <c r="R55" i="3"/>
  <c r="R54" i="3"/>
  <c r="R52" i="3"/>
  <c r="R51" i="3"/>
  <c r="R50" i="3"/>
  <c r="R48" i="3"/>
  <c r="R47" i="3"/>
  <c r="R46" i="3"/>
  <c r="R44" i="3"/>
  <c r="R43" i="3"/>
  <c r="R42" i="3"/>
  <c r="R40" i="3"/>
  <c r="R39" i="3"/>
  <c r="R38" i="3"/>
  <c r="R36" i="3"/>
  <c r="R35" i="3"/>
  <c r="R34" i="3"/>
  <c r="R32" i="3"/>
  <c r="R31" i="3"/>
  <c r="R30" i="3"/>
  <c r="R28" i="3"/>
  <c r="R27" i="3"/>
  <c r="R26" i="3"/>
  <c r="R24" i="3"/>
  <c r="R23" i="3"/>
  <c r="R22" i="3"/>
  <c r="R20" i="3"/>
  <c r="R19" i="3"/>
  <c r="R18" i="3"/>
  <c r="R109" i="3"/>
  <c r="R101" i="3"/>
  <c r="R93" i="3"/>
  <c r="R85" i="3"/>
  <c r="R77" i="3"/>
  <c r="R69" i="3"/>
  <c r="R61" i="3"/>
  <c r="R53" i="3"/>
  <c r="R45" i="3"/>
  <c r="R37" i="3"/>
  <c r="R29" i="3"/>
  <c r="R21" i="3"/>
  <c r="R105" i="3"/>
  <c r="R97" i="3"/>
  <c r="R89" i="3"/>
  <c r="R81" i="3"/>
  <c r="R73" i="3"/>
  <c r="R65" i="3"/>
  <c r="R57" i="3"/>
  <c r="R49" i="3"/>
  <c r="R41" i="3"/>
  <c r="R33" i="3"/>
  <c r="R25" i="3"/>
  <c r="R17" i="3"/>
  <c r="L3" i="3"/>
  <c r="E6" i="3"/>
  <c r="D5" i="3"/>
  <c r="E4" i="3"/>
  <c r="E3" i="3"/>
  <c r="E5" i="3"/>
  <c r="D3" i="3"/>
  <c r="D4" i="3"/>
  <c r="D6" i="3"/>
  <c r="R9" i="3" l="1"/>
  <c r="F7" i="3"/>
  <c r="F4" i="3"/>
  <c r="F5" i="3"/>
  <c r="F3" i="3"/>
  <c r="F6" i="3"/>
  <c r="H2" i="3" l="1"/>
  <c r="H1" i="3"/>
  <c r="L2" i="3" l="1"/>
  <c r="L4" i="3" s="1"/>
</calcChain>
</file>

<file path=xl/sharedStrings.xml><?xml version="1.0" encoding="utf-8"?>
<sst xmlns="http://schemas.openxmlformats.org/spreadsheetml/2006/main" count="164" uniqueCount="133">
  <si>
    <t>Meldedatei zu den</t>
  </si>
  <si>
    <t>bitte die gelben Felder ausfüllen</t>
  </si>
  <si>
    <t>Landesverband - Nummer</t>
  </si>
  <si>
    <t xml:space="preserve"> </t>
  </si>
  <si>
    <t>Delegationsleiter</t>
  </si>
  <si>
    <t>Vorname Name</t>
  </si>
  <si>
    <t>Telefon</t>
  </si>
  <si>
    <t>Email</t>
  </si>
  <si>
    <t>wer meldet und kann Rückfragen beantworten?</t>
  </si>
  <si>
    <t>Gelbe Felder sind auszufüllen.</t>
  </si>
  <si>
    <t>In der Tabelle "Angaben" sind die auszufüllenden Felder selbsterklärend</t>
  </si>
  <si>
    <t>Wenn Daten aus anderen Tabellen mittels Kopierbefehl eingefügt werden sollen, bitte nur die Werte einfügen!</t>
  </si>
  <si>
    <t>lfd. Nummer</t>
  </si>
  <si>
    <t>wird in der Tabelle automatisch vergeben</t>
  </si>
  <si>
    <t>LV</t>
  </si>
  <si>
    <t>wird aus der Tabelle der Angaben übernommen</t>
  </si>
  <si>
    <t>Spieler</t>
  </si>
  <si>
    <t>Für den aktiven Spieler in der Auswahl "ja" übernehmen. Betreuer bitte "nein" angeben.</t>
  </si>
  <si>
    <t>Name</t>
  </si>
  <si>
    <t>selbsterklärend</t>
  </si>
  <si>
    <t>Vorname</t>
  </si>
  <si>
    <t>Geburtsdatum</t>
  </si>
  <si>
    <t>selbsterklärend. Auch Betreuer geben bitte das Geburtsdatum preis, da Jugendherbergen eine Anmeldung fordern. Daher auch die PLZ angeben.</t>
  </si>
  <si>
    <t>Mitglieds nummer</t>
  </si>
  <si>
    <t>bitte die 6-stellige Einzelnummer eingeben</t>
  </si>
  <si>
    <r>
      <rPr>
        <b/>
        <sz val="16"/>
        <color indexed="8"/>
        <rFont val="Arial"/>
        <family val="2"/>
      </rPr>
      <t>♂  ♀</t>
    </r>
    <r>
      <rPr>
        <b/>
        <sz val="16"/>
        <color indexed="8"/>
        <rFont val="Calibri"/>
        <family val="2"/>
      </rPr>
      <t xml:space="preserve"> </t>
    </r>
  </si>
  <si>
    <t>Geschlecht - "w" für weiblich und "m" für männlich eingeben. Im Zusammenhang mit der Konkurrenz wird die Teilnehmerzahl in der o.a. Zahlinformation angezeigt.</t>
  </si>
  <si>
    <t>VG Nummer</t>
  </si>
  <si>
    <t>Bitte eintragen. Es erleichtert die Zuordnungen zur Ranglistenerstellung!</t>
  </si>
  <si>
    <t>Vereinnummer</t>
  </si>
  <si>
    <t>Verein</t>
  </si>
  <si>
    <t>PLZ</t>
  </si>
  <si>
    <t>Bitte die Postleitzahl des Spielerwohnortes eintragen. Ohne Angabe kein Fahrkostenzuschuss.</t>
  </si>
  <si>
    <t>T-Shirtgröße</t>
  </si>
  <si>
    <t>Bitte hier aus dem Auswahlfeld die Größe anklicken.</t>
  </si>
  <si>
    <t>Konkurrenz oder Betreuer</t>
  </si>
  <si>
    <t>Für Spieler bitte die gewünschte Konkurrenz eingeben, sonst "Betreuer" oder "Begleiter". Im Zusammenhang mit dem Geschlecht wird die Teilnehmerzahl in der o.a. Zahlinformation angezeigt.</t>
  </si>
  <si>
    <t>Zimmerwunsch</t>
  </si>
  <si>
    <t>Startgeld</t>
  </si>
  <si>
    <t>nach Ausschreibung</t>
  </si>
  <si>
    <t>Kost und Logis</t>
  </si>
  <si>
    <t>Verpflegung</t>
  </si>
  <si>
    <t>Gesamt</t>
  </si>
  <si>
    <t>werden berechnet</t>
  </si>
  <si>
    <t>Bemerkungen</t>
  </si>
  <si>
    <t>Platz für eigene Notizen</t>
  </si>
  <si>
    <t>IBAN</t>
  </si>
  <si>
    <t>Datei speichern</t>
  </si>
  <si>
    <t>Bitte beim speichern im Dateinamen die beiden "XX" mit der Nummer des LV ersetzen. Dann kann die Datei per Email versandt werden.</t>
  </si>
  <si>
    <t>T-Shirt Größe</t>
  </si>
  <si>
    <t>Startgeld und Soli</t>
  </si>
  <si>
    <t>ja</t>
  </si>
  <si>
    <t>m</t>
  </si>
  <si>
    <t>Jugend</t>
  </si>
  <si>
    <t>Mehrbett</t>
  </si>
  <si>
    <t>w</t>
  </si>
  <si>
    <t>Schüler</t>
  </si>
  <si>
    <t>nein</t>
  </si>
  <si>
    <t>Betreuer</t>
  </si>
  <si>
    <t>EZ</t>
  </si>
  <si>
    <t>DZ</t>
  </si>
  <si>
    <t>Preisliste</t>
  </si>
  <si>
    <t>extern</t>
  </si>
  <si>
    <t>Begleitperson</t>
  </si>
  <si>
    <t>Kategorie</t>
  </si>
  <si>
    <t>Anzahl der Meldungen</t>
  </si>
  <si>
    <t>weiblich</t>
  </si>
  <si>
    <t>männlich</t>
  </si>
  <si>
    <t>Summe</t>
  </si>
  <si>
    <t>Bambini</t>
  </si>
  <si>
    <t>Begleitung</t>
  </si>
  <si>
    <t>davon Spieler</t>
  </si>
  <si>
    <t>Gesamtkosten LV</t>
  </si>
  <si>
    <t>S</t>
  </si>
  <si>
    <t>Geschlecht</t>
  </si>
  <si>
    <t>T-Shirt</t>
  </si>
  <si>
    <t>Konkurrenz</t>
  </si>
  <si>
    <t>Dropdowns</t>
  </si>
  <si>
    <t>Begleiter</t>
  </si>
  <si>
    <t>XS</t>
  </si>
  <si>
    <t>M</t>
  </si>
  <si>
    <t>L</t>
  </si>
  <si>
    <t>XL</t>
  </si>
  <si>
    <t>XXL</t>
  </si>
  <si>
    <t>XXXL</t>
  </si>
  <si>
    <t>152/164</t>
  </si>
  <si>
    <t>MZ (Betreuer)</t>
  </si>
  <si>
    <t xml:space="preserve"> (bitte keine Änderungen der Bezeichnung vornehmen)</t>
  </si>
  <si>
    <t>31. DSJM  - JH Kassel 17. - 20.05.2024</t>
  </si>
  <si>
    <t>DE32 8306 5408 0001 6053 05</t>
  </si>
  <si>
    <t>Für die spielenden Teilnehmer wird die Eintragung in das Mitgliederverzeichnis als Legitimation anerkannt.</t>
  </si>
  <si>
    <t>lfd.
Nr.</t>
  </si>
  <si>
    <t>Geburts-
datum</t>
  </si>
  <si>
    <t>VG
Nr.</t>
  </si>
  <si>
    <t>Vereins- nummer</t>
  </si>
  <si>
    <t>Vereinsname</t>
  </si>
  <si>
    <t>Zimmer-
wunsch</t>
  </si>
  <si>
    <t>Kost
und
Logis</t>
  </si>
  <si>
    <t>ß</t>
  </si>
  <si>
    <t>Ela</t>
  </si>
  <si>
    <t>Geschlecht
&amp;
Konkurrenz</t>
  </si>
  <si>
    <t>Bezeichnung</t>
  </si>
  <si>
    <t>01</t>
  </si>
  <si>
    <t>Berlin-Brandenburg</t>
  </si>
  <si>
    <t>02</t>
  </si>
  <si>
    <t>Schleswig Holstein / Hamburg</t>
  </si>
  <si>
    <t>03</t>
  </si>
  <si>
    <t>Niedersachsen / Bremen</t>
  </si>
  <si>
    <t>04</t>
  </si>
  <si>
    <t>Nordrhein-Westfalen</t>
  </si>
  <si>
    <t>05</t>
  </si>
  <si>
    <t>Westdeutscher Skatverband</t>
  </si>
  <si>
    <t>06</t>
  </si>
  <si>
    <t>Rheinland-Pfalz / Saarland</t>
  </si>
  <si>
    <t>07</t>
  </si>
  <si>
    <t>Baden Württemberg</t>
  </si>
  <si>
    <t>08</t>
  </si>
  <si>
    <t>Bayern</t>
  </si>
  <si>
    <t>09</t>
  </si>
  <si>
    <t>Sachsen</t>
  </si>
  <si>
    <t>10</t>
  </si>
  <si>
    <t>Thüringen</t>
  </si>
  <si>
    <t>11</t>
  </si>
  <si>
    <t>Sachsen-Anhalt</t>
  </si>
  <si>
    <t>12</t>
  </si>
  <si>
    <t>Mecklenburg Vorpommern</t>
  </si>
  <si>
    <t>14</t>
  </si>
  <si>
    <t>Hessen</t>
  </si>
  <si>
    <t>Deutschen Schüler - und Jugendmeisterschaften 2024</t>
  </si>
  <si>
    <t>JH Kassel</t>
  </si>
  <si>
    <t>Teilnehmer nächtigen generell im Mehrbettzimmer. Wünsche der Betreuer nach Einzel-oder Doppelzimmern werden nach Zahlungseingang und Verfügbarkeit berücksichtigt</t>
  </si>
  <si>
    <t>nach Ausschreibung, ersatzweise am Spielort</t>
  </si>
  <si>
    <t xml:space="preserve">♂
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</si>
</sst>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0#"/>
    <numFmt numFmtId="165" formatCode="_-* #,##0.00\ [$€-407]_-;\-* #,##0.00\ [$€-407]_-;_-* &quot;-&quot;??\ [$€-407]_-;_-@_-"/>
    <numFmt numFmtId="166" formatCode="00"/>
    <numFmt numFmtId="167" formatCode="000"/>
    <numFmt numFmtId="168" formatCode="000\ 000"/>
    <numFmt numFmtId="169" formatCode="#,##0.00\ &quot;€&quot;"/>
    <numFmt numFmtId="170" formatCode="00000"/>
    <numFmt numFmtId="171" formatCode="0_w_w_w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ourier New"/>
      <family val="3"/>
    </font>
    <font>
      <sz val="14"/>
      <color theme="1"/>
      <name val="Courier"/>
      <family val="3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36"/>
      <color rgb="FFC00000"/>
      <name val="Arial"/>
      <family val="2"/>
    </font>
    <font>
      <b/>
      <sz val="2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0"/>
      <name val="Times New Roman"/>
      <family val="1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sz val="16"/>
      <color theme="1"/>
      <name val="Aptos"/>
      <family val="2"/>
    </font>
    <font>
      <sz val="11"/>
      <color theme="0"/>
      <name val="Aptos"/>
      <family val="2"/>
    </font>
    <font>
      <b/>
      <sz val="14"/>
      <color indexed="8"/>
      <name val="Aptos"/>
      <family val="2"/>
    </font>
    <font>
      <sz val="14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Protection="1">
      <protection hidden="1"/>
    </xf>
    <xf numFmtId="0" fontId="5" fillId="2" borderId="1" xfId="0" applyFont="1" applyFill="1" applyBorder="1" applyAlignment="1" applyProtection="1">
      <alignment horizontal="left"/>
      <protection locked="0" hidden="1"/>
    </xf>
    <xf numFmtId="49" fontId="6" fillId="2" borderId="1" xfId="0" applyNumberFormat="1" applyFont="1" applyFill="1" applyBorder="1" applyProtection="1">
      <protection locked="0" hidden="1"/>
    </xf>
    <xf numFmtId="0" fontId="11" fillId="0" borderId="0" xfId="0" applyFont="1"/>
    <xf numFmtId="0" fontId="2" fillId="0" borderId="0" xfId="0" applyFont="1"/>
    <xf numFmtId="165" fontId="2" fillId="0" borderId="0" xfId="0" applyNumberFormat="1" applyFont="1" applyAlignment="1" applyProtection="1">
      <alignment vertical="center" wrapText="1"/>
      <protection hidden="1"/>
    </xf>
    <xf numFmtId="165" fontId="13" fillId="0" borderId="0" xfId="0" applyNumberFormat="1" applyFont="1" applyAlignment="1" applyProtection="1">
      <alignment vertical="center" wrapText="1"/>
      <protection hidden="1"/>
    </xf>
    <xf numFmtId="0" fontId="16" fillId="0" borderId="0" xfId="0" applyFont="1"/>
    <xf numFmtId="0" fontId="17" fillId="0" borderId="0" xfId="0" applyFont="1"/>
    <xf numFmtId="169" fontId="0" fillId="0" borderId="0" xfId="0" applyNumberFormat="1"/>
    <xf numFmtId="169" fontId="0" fillId="0" borderId="0" xfId="0" quotePrefix="1" applyNumberFormat="1" applyAlignment="1">
      <alignment horizontal="right"/>
    </xf>
    <xf numFmtId="0" fontId="1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vertical="center"/>
      <protection locked="0"/>
    </xf>
    <xf numFmtId="164" fontId="22" fillId="2" borderId="0" xfId="0" applyNumberFormat="1" applyFont="1" applyFill="1" applyAlignment="1" applyProtection="1">
      <alignment horizontal="center" vertical="center"/>
      <protection locked="0" hidden="1"/>
    </xf>
    <xf numFmtId="0" fontId="24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2" fillId="0" borderId="0" xfId="0" applyFont="1"/>
    <xf numFmtId="0" fontId="22" fillId="0" borderId="0" xfId="0" applyFont="1" applyAlignment="1" applyProtection="1">
      <alignment horizontal="left" indent="1"/>
      <protection hidden="1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49" fontId="6" fillId="2" borderId="2" xfId="0" applyNumberFormat="1" applyFont="1" applyFill="1" applyBorder="1" applyAlignment="1" applyProtection="1">
      <alignment horizontal="left"/>
      <protection locked="0" hidden="1"/>
    </xf>
    <xf numFmtId="49" fontId="6" fillId="2" borderId="3" xfId="0" applyNumberFormat="1" applyFont="1" applyFill="1" applyBorder="1" applyAlignment="1" applyProtection="1">
      <alignment horizontal="left"/>
      <protection locked="0" hidden="1"/>
    </xf>
    <xf numFmtId="0" fontId="8" fillId="2" borderId="2" xfId="2" applyFont="1" applyFill="1" applyBorder="1" applyAlignment="1" applyProtection="1">
      <alignment horizontal="left"/>
      <protection locked="0" hidden="1"/>
    </xf>
    <xf numFmtId="0" fontId="8" fillId="2" borderId="4" xfId="2" applyFont="1" applyFill="1" applyBorder="1" applyAlignment="1" applyProtection="1">
      <alignment horizontal="left"/>
      <protection locked="0" hidden="1"/>
    </xf>
    <xf numFmtId="0" fontId="8" fillId="2" borderId="3" xfId="2" applyFont="1" applyFill="1" applyBorder="1" applyAlignment="1" applyProtection="1">
      <alignment horizontal="left"/>
      <protection locked="0"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/>
    <xf numFmtId="0" fontId="27" fillId="0" borderId="0" xfId="0" applyFont="1" applyAlignment="1">
      <alignment horizontal="right" indent="2"/>
    </xf>
    <xf numFmtId="0" fontId="27" fillId="0" borderId="0" xfId="0" applyFont="1" applyAlignment="1">
      <alignment horizontal="left" indent="1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6" fillId="0" borderId="24" xfId="0" applyFont="1" applyBorder="1" applyAlignment="1">
      <alignment horizontal="right" indent="2"/>
    </xf>
    <xf numFmtId="44" fontId="26" fillId="0" borderId="24" xfId="0" applyNumberFormat="1" applyFont="1" applyBorder="1"/>
    <xf numFmtId="171" fontId="26" fillId="0" borderId="1" xfId="0" applyNumberFormat="1" applyFont="1" applyBorder="1"/>
    <xf numFmtId="0" fontId="26" fillId="0" borderId="25" xfId="0" applyFont="1" applyBorder="1" applyAlignment="1">
      <alignment horizontal="right" indent="2"/>
    </xf>
    <xf numFmtId="44" fontId="26" fillId="0" borderId="25" xfId="0" applyNumberFormat="1" applyFont="1" applyBorder="1"/>
    <xf numFmtId="44" fontId="27" fillId="0" borderId="0" xfId="0" applyNumberFormat="1" applyFont="1"/>
    <xf numFmtId="0" fontId="26" fillId="0" borderId="0" xfId="0" applyFont="1" applyProtection="1">
      <protection hidden="1"/>
    </xf>
    <xf numFmtId="0" fontId="26" fillId="0" borderId="9" xfId="0" applyFont="1" applyBorder="1" applyProtection="1">
      <protection hidden="1"/>
    </xf>
    <xf numFmtId="171" fontId="26" fillId="0" borderId="9" xfId="0" applyNumberFormat="1" applyFont="1" applyBorder="1"/>
    <xf numFmtId="0" fontId="26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vertical="top" wrapText="1"/>
      <protection hidden="1"/>
    </xf>
    <xf numFmtId="165" fontId="29" fillId="0" borderId="10" xfId="0" applyNumberFormat="1" applyFont="1" applyBorder="1" applyAlignment="1" applyProtection="1">
      <alignment horizontal="center" vertical="center"/>
      <protection locked="0" hidden="1"/>
    </xf>
    <xf numFmtId="165" fontId="27" fillId="0" borderId="11" xfId="0" applyNumberFormat="1" applyFont="1" applyBorder="1" applyAlignment="1" applyProtection="1">
      <alignment horizontal="center" vertical="center" wrapText="1"/>
      <protection locked="0" hidden="1"/>
    </xf>
    <xf numFmtId="165" fontId="27" fillId="0" borderId="12" xfId="0" applyNumberFormat="1" applyFont="1" applyBorder="1" applyAlignment="1" applyProtection="1">
      <alignment horizontal="center" vertical="center" wrapText="1"/>
      <protection hidden="1"/>
    </xf>
    <xf numFmtId="165" fontId="30" fillId="0" borderId="12" xfId="0" applyNumberFormat="1" applyFont="1" applyBorder="1" applyAlignment="1" applyProtection="1">
      <alignment horizontal="center" vertical="center" wrapText="1"/>
      <protection hidden="1"/>
    </xf>
    <xf numFmtId="165" fontId="27" fillId="0" borderId="12" xfId="0" applyNumberFormat="1" applyFont="1" applyBorder="1" applyAlignment="1" applyProtection="1">
      <alignment horizontal="center" vertical="center" wrapText="1"/>
      <protection hidden="1"/>
    </xf>
    <xf numFmtId="165" fontId="27" fillId="0" borderId="13" xfId="0" applyNumberFormat="1" applyFont="1" applyBorder="1" applyAlignment="1" applyProtection="1">
      <alignment horizontal="center" vertical="center" wrapText="1"/>
      <protection hidden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65" fontId="27" fillId="0" borderId="17" xfId="0" applyNumberFormat="1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6" fillId="2" borderId="7" xfId="0" applyFont="1" applyFill="1" applyBorder="1" applyAlignment="1" applyProtection="1">
      <alignment horizontal="center"/>
      <protection locked="0" hidden="1"/>
    </xf>
    <xf numFmtId="0" fontId="26" fillId="2" borderId="7" xfId="0" applyFont="1" applyFill="1" applyBorder="1" applyProtection="1">
      <protection locked="0" hidden="1"/>
    </xf>
    <xf numFmtId="14" fontId="26" fillId="2" borderId="7" xfId="0" applyNumberFormat="1" applyFont="1" applyFill="1" applyBorder="1" applyAlignment="1" applyProtection="1">
      <alignment horizontal="center" vertical="center"/>
      <protection locked="0" hidden="1"/>
    </xf>
    <xf numFmtId="166" fontId="26" fillId="2" borderId="7" xfId="0" applyNumberFormat="1" applyFont="1" applyFill="1" applyBorder="1" applyAlignment="1" applyProtection="1">
      <alignment horizontal="center"/>
      <protection locked="0" hidden="1"/>
    </xf>
    <xf numFmtId="167" fontId="26" fillId="2" borderId="7" xfId="0" applyNumberFormat="1" applyFont="1" applyFill="1" applyBorder="1" applyAlignment="1" applyProtection="1">
      <alignment horizontal="center"/>
      <protection locked="0" hidden="1"/>
    </xf>
    <xf numFmtId="168" fontId="26" fillId="2" borderId="7" xfId="0" applyNumberFormat="1" applyFont="1" applyFill="1" applyBorder="1" applyAlignment="1" applyProtection="1">
      <alignment horizontal="center"/>
      <protection locked="0" hidden="1"/>
    </xf>
    <xf numFmtId="165" fontId="26" fillId="2" borderId="7" xfId="0" applyNumberFormat="1" applyFont="1" applyFill="1" applyBorder="1" applyAlignment="1" applyProtection="1">
      <alignment horizontal="center" vertical="center"/>
      <protection locked="0" hidden="1"/>
    </xf>
    <xf numFmtId="170" fontId="26" fillId="2" borderId="7" xfId="0" applyNumberFormat="1" applyFont="1" applyFill="1" applyBorder="1" applyAlignment="1" applyProtection="1">
      <alignment horizontal="center" vertical="center"/>
      <protection locked="0" hidden="1"/>
    </xf>
    <xf numFmtId="0" fontId="26" fillId="2" borderId="14" xfId="0" applyFont="1" applyFill="1" applyBorder="1" applyAlignment="1" applyProtection="1">
      <alignment horizontal="center"/>
      <protection locked="0"/>
    </xf>
    <xf numFmtId="44" fontId="26" fillId="0" borderId="12" xfId="0" applyNumberFormat="1" applyFont="1" applyBorder="1" applyAlignment="1" applyProtection="1">
      <alignment horizontal="center"/>
      <protection hidden="1"/>
    </xf>
    <xf numFmtId="44" fontId="26" fillId="0" borderId="7" xfId="1" applyFont="1" applyBorder="1" applyAlignment="1" applyProtection="1">
      <alignment horizontal="center" vertical="center"/>
      <protection hidden="1"/>
    </xf>
    <xf numFmtId="44" fontId="26" fillId="0" borderId="7" xfId="0" applyNumberFormat="1" applyFont="1" applyBorder="1" applyProtection="1">
      <protection hidden="1"/>
    </xf>
    <xf numFmtId="0" fontId="26" fillId="0" borderId="7" xfId="0" applyFont="1" applyBorder="1" applyProtection="1">
      <protection hidden="1"/>
    </xf>
    <xf numFmtId="0" fontId="26" fillId="2" borderId="8" xfId="0" applyFont="1" applyFill="1" applyBorder="1" applyProtection="1">
      <protection locked="0" hidden="1"/>
    </xf>
    <xf numFmtId="0" fontId="26" fillId="0" borderId="7" xfId="0" applyFont="1" applyBorder="1" applyAlignment="1" applyProtection="1">
      <alignment horizontal="center"/>
      <protection hidden="1"/>
    </xf>
    <xf numFmtId="0" fontId="26" fillId="2" borderId="14" xfId="0" applyFont="1" applyFill="1" applyBorder="1" applyAlignment="1" applyProtection="1">
      <alignment horizontal="center"/>
      <protection locked="0" hidden="1"/>
    </xf>
    <xf numFmtId="0" fontId="26" fillId="2" borderId="14" xfId="0" applyFont="1" applyFill="1" applyBorder="1" applyProtection="1">
      <protection locked="0" hidden="1"/>
    </xf>
    <xf numFmtId="14" fontId="26" fillId="2" borderId="14" xfId="0" applyNumberFormat="1" applyFont="1" applyFill="1" applyBorder="1" applyAlignment="1" applyProtection="1">
      <alignment horizontal="center" vertical="center"/>
      <protection locked="0" hidden="1"/>
    </xf>
    <xf numFmtId="166" fontId="26" fillId="2" borderId="14" xfId="0" applyNumberFormat="1" applyFont="1" applyFill="1" applyBorder="1" applyAlignment="1" applyProtection="1">
      <alignment horizontal="center"/>
      <protection locked="0" hidden="1"/>
    </xf>
    <xf numFmtId="167" fontId="26" fillId="2" borderId="14" xfId="0" applyNumberFormat="1" applyFont="1" applyFill="1" applyBorder="1" applyAlignment="1" applyProtection="1">
      <alignment horizontal="center"/>
      <protection locked="0" hidden="1"/>
    </xf>
    <xf numFmtId="168" fontId="26" fillId="2" borderId="14" xfId="0" applyNumberFormat="1" applyFont="1" applyFill="1" applyBorder="1" applyAlignment="1" applyProtection="1">
      <alignment horizontal="center"/>
      <protection locked="0" hidden="1"/>
    </xf>
    <xf numFmtId="165" fontId="26" fillId="2" borderId="14" xfId="0" applyNumberFormat="1" applyFont="1" applyFill="1" applyBorder="1" applyAlignment="1" applyProtection="1">
      <alignment horizontal="center" vertical="center"/>
      <protection locked="0" hidden="1"/>
    </xf>
    <xf numFmtId="170" fontId="26" fillId="2" borderId="14" xfId="0" applyNumberFormat="1" applyFont="1" applyFill="1" applyBorder="1" applyAlignment="1" applyProtection="1">
      <alignment horizontal="center" vertical="center"/>
      <protection locked="0" hidden="1"/>
    </xf>
    <xf numFmtId="44" fontId="26" fillId="0" borderId="7" xfId="0" applyNumberFormat="1" applyFont="1" applyBorder="1" applyAlignment="1" applyProtection="1">
      <alignment horizontal="center"/>
      <protection hidden="1"/>
    </xf>
    <xf numFmtId="44" fontId="26" fillId="0" borderId="14" xfId="0" applyNumberFormat="1" applyFont="1" applyBorder="1" applyProtection="1">
      <protection hidden="1"/>
    </xf>
    <xf numFmtId="0" fontId="26" fillId="0" borderId="14" xfId="0" applyFont="1" applyBorder="1" applyProtection="1">
      <protection hidden="1"/>
    </xf>
    <xf numFmtId="0" fontId="26" fillId="2" borderId="15" xfId="0" applyFont="1" applyFill="1" applyBorder="1" applyProtection="1">
      <protection locked="0" hidden="1"/>
    </xf>
    <xf numFmtId="0" fontId="26" fillId="0" borderId="21" xfId="0" applyFont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/>
      <protection locked="0" hidden="1"/>
    </xf>
    <xf numFmtId="0" fontId="26" fillId="2" borderId="10" xfId="0" applyFont="1" applyFill="1" applyBorder="1" applyProtection="1">
      <protection locked="0" hidden="1"/>
    </xf>
    <xf numFmtId="14" fontId="26" fillId="2" borderId="10" xfId="0" applyNumberFormat="1" applyFont="1" applyFill="1" applyBorder="1" applyAlignment="1" applyProtection="1">
      <alignment horizontal="center" vertical="center"/>
      <protection locked="0" hidden="1"/>
    </xf>
    <xf numFmtId="166" fontId="26" fillId="2" borderId="10" xfId="0" applyNumberFormat="1" applyFont="1" applyFill="1" applyBorder="1" applyAlignment="1" applyProtection="1">
      <alignment horizontal="center"/>
      <protection locked="0" hidden="1"/>
    </xf>
    <xf numFmtId="167" fontId="26" fillId="2" borderId="10" xfId="0" applyNumberFormat="1" applyFont="1" applyFill="1" applyBorder="1" applyAlignment="1" applyProtection="1">
      <alignment horizontal="center"/>
      <protection locked="0" hidden="1"/>
    </xf>
    <xf numFmtId="168" fontId="26" fillId="2" borderId="10" xfId="0" applyNumberFormat="1" applyFont="1" applyFill="1" applyBorder="1" applyAlignment="1" applyProtection="1">
      <alignment horizontal="center"/>
      <protection locked="0" hidden="1"/>
    </xf>
    <xf numFmtId="165" fontId="26" fillId="2" borderId="10" xfId="0" applyNumberFormat="1" applyFont="1" applyFill="1" applyBorder="1" applyAlignment="1" applyProtection="1">
      <alignment horizontal="center" vertical="center"/>
      <protection locked="0" hidden="1"/>
    </xf>
    <xf numFmtId="170" fontId="26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26" fillId="2" borderId="10" xfId="0" applyFont="1" applyFill="1" applyBorder="1" applyAlignment="1" applyProtection="1">
      <alignment horizontal="center"/>
      <protection locked="0"/>
    </xf>
    <xf numFmtId="44" fontId="26" fillId="0" borderId="22" xfId="0" applyNumberFormat="1" applyFont="1" applyBorder="1" applyAlignment="1" applyProtection="1">
      <alignment horizontal="center"/>
      <protection hidden="1"/>
    </xf>
    <xf numFmtId="44" fontId="26" fillId="0" borderId="10" xfId="1" applyFont="1" applyBorder="1" applyAlignment="1" applyProtection="1">
      <alignment horizontal="center" vertical="center"/>
      <protection hidden="1"/>
    </xf>
    <xf numFmtId="44" fontId="26" fillId="0" borderId="10" xfId="0" applyNumberFormat="1" applyFont="1" applyBorder="1" applyProtection="1">
      <protection hidden="1"/>
    </xf>
    <xf numFmtId="0" fontId="26" fillId="0" borderId="10" xfId="0" applyFont="1" applyBorder="1" applyProtection="1">
      <protection hidden="1"/>
    </xf>
    <xf numFmtId="0" fontId="26" fillId="2" borderId="23" xfId="0" applyFont="1" applyFill="1" applyBorder="1" applyProtection="1">
      <protection locked="0" hidden="1"/>
    </xf>
    <xf numFmtId="0" fontId="26" fillId="0" borderId="20" xfId="0" applyFont="1" applyBorder="1"/>
  </cellXfs>
  <cellStyles count="3">
    <cellStyle name="Link" xfId="2" builtinId="8"/>
    <cellStyle name="Standard" xfId="0" builtinId="0"/>
    <cellStyle name="Währung" xfId="1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26671</xdr:colOff>
      <xdr:row>0</xdr:row>
      <xdr:rowOff>0</xdr:rowOff>
    </xdr:from>
    <xdr:to>
      <xdr:col>19</xdr:col>
      <xdr:colOff>1485900</xdr:colOff>
      <xdr:row>5</xdr:row>
      <xdr:rowOff>135255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3CF33DB-5EAA-49E9-B82D-8CFFEDD67E26}"/>
            </a:ext>
          </a:extLst>
        </xdr:cNvPr>
        <xdr:cNvSpPr txBox="1"/>
      </xdr:nvSpPr>
      <xdr:spPr>
        <a:xfrm>
          <a:off x="12228196" y="0"/>
          <a:ext cx="4497704" cy="1087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rgbClr val="FF0000"/>
              </a:solidFill>
            </a:rPr>
            <a:t>Einzahlungen bitte nur vom zuständigen Landesverband! </a:t>
          </a:r>
        </a:p>
        <a:p>
          <a:pPr algn="ctr"/>
          <a:r>
            <a:rPr lang="de-DE" sz="1100"/>
            <a:t>Kontoverbindung:    -</a:t>
          </a:r>
          <a:r>
            <a:rPr lang="de-DE" sz="1100" baseline="0"/>
            <a:t> </a:t>
          </a:r>
          <a:r>
            <a:rPr lang="de-DE" sz="1100"/>
            <a:t>DSkV - </a:t>
          </a:r>
        </a:p>
        <a:p>
          <a:pPr algn="ctr"/>
          <a:endParaRPr lang="de-DE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ctr"/>
          <a:r>
            <a:rPr lang="de-DE" sz="1600">
              <a:latin typeface="Courier New" panose="02070309020205020404" pitchFamily="49" charset="0"/>
              <a:cs typeface="Courier New" panose="02070309020205020404" pitchFamily="49" charset="0"/>
            </a:rPr>
            <a:t>IBAN - DE32 8306 5408 0001 6053 05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0"/>
  <sheetViews>
    <sheetView showGridLines="0" topLeftCell="A5" workbookViewId="0">
      <selection activeCell="B26" sqref="B26"/>
    </sheetView>
  </sheetViews>
  <sheetFormatPr baseColWidth="10" defaultRowHeight="15" x14ac:dyDescent="0.25"/>
  <cols>
    <col min="1" max="1" width="30.28515625" customWidth="1"/>
    <col min="2" max="2" width="175.5703125" bestFit="1" customWidth="1"/>
  </cols>
  <sheetData>
    <row r="1" spans="1:2" ht="15.75" thickBot="1" x14ac:dyDescent="0.3"/>
    <row r="2" spans="1:2" ht="36" customHeight="1" thickBot="1" x14ac:dyDescent="0.3">
      <c r="A2" s="27" t="s">
        <v>88</v>
      </c>
      <c r="B2" s="28"/>
    </row>
    <row r="3" spans="1:2" x14ac:dyDescent="0.25">
      <c r="A3" s="29" t="s">
        <v>90</v>
      </c>
      <c r="B3" s="29"/>
    </row>
    <row r="4" spans="1:2" ht="21" x14ac:dyDescent="0.35">
      <c r="A4" s="4"/>
    </row>
    <row r="5" spans="1:2" x14ac:dyDescent="0.25">
      <c r="A5" s="5" t="s">
        <v>9</v>
      </c>
    </row>
    <row r="6" spans="1:2" x14ac:dyDescent="0.25">
      <c r="A6" s="30" t="s">
        <v>10</v>
      </c>
      <c r="B6" s="30"/>
    </row>
    <row r="7" spans="1:2" ht="36" x14ac:dyDescent="0.25">
      <c r="A7" s="31" t="s">
        <v>11</v>
      </c>
      <c r="B7" s="31"/>
    </row>
    <row r="9" spans="1:2" x14ac:dyDescent="0.25">
      <c r="A9" s="6" t="s">
        <v>12</v>
      </c>
      <c r="B9" t="s">
        <v>13</v>
      </c>
    </row>
    <row r="10" spans="1:2" x14ac:dyDescent="0.25">
      <c r="A10" s="6" t="s">
        <v>14</v>
      </c>
      <c r="B10" t="s">
        <v>15</v>
      </c>
    </row>
    <row r="11" spans="1:2" x14ac:dyDescent="0.25">
      <c r="A11" s="6" t="s">
        <v>16</v>
      </c>
      <c r="B11" t="s">
        <v>17</v>
      </c>
    </row>
    <row r="12" spans="1:2" x14ac:dyDescent="0.25">
      <c r="A12" s="6" t="s">
        <v>18</v>
      </c>
      <c r="B12" t="s">
        <v>19</v>
      </c>
    </row>
    <row r="13" spans="1:2" x14ac:dyDescent="0.25">
      <c r="A13" s="6" t="s">
        <v>20</v>
      </c>
      <c r="B13" t="s">
        <v>19</v>
      </c>
    </row>
    <row r="14" spans="1:2" x14ac:dyDescent="0.25">
      <c r="A14" s="6" t="s">
        <v>21</v>
      </c>
      <c r="B14" t="s">
        <v>22</v>
      </c>
    </row>
    <row r="15" spans="1:2" x14ac:dyDescent="0.25">
      <c r="A15" s="6" t="s">
        <v>23</v>
      </c>
      <c r="B15" t="s">
        <v>24</v>
      </c>
    </row>
    <row r="16" spans="1:2" ht="21" x14ac:dyDescent="0.25">
      <c r="A16" s="7" t="s">
        <v>25</v>
      </c>
      <c r="B16" s="26" t="s">
        <v>26</v>
      </c>
    </row>
    <row r="17" spans="1:2" x14ac:dyDescent="0.25">
      <c r="A17" s="6" t="s">
        <v>27</v>
      </c>
      <c r="B17" t="s">
        <v>28</v>
      </c>
    </row>
    <row r="18" spans="1:2" x14ac:dyDescent="0.25">
      <c r="A18" s="6" t="s">
        <v>29</v>
      </c>
      <c r="B18" t="s">
        <v>28</v>
      </c>
    </row>
    <row r="19" spans="1:2" x14ac:dyDescent="0.25">
      <c r="A19" s="6" t="s">
        <v>30</v>
      </c>
      <c r="B19" t="s">
        <v>19</v>
      </c>
    </row>
    <row r="20" spans="1:2" x14ac:dyDescent="0.25">
      <c r="A20" s="6" t="s">
        <v>31</v>
      </c>
      <c r="B20" t="s">
        <v>32</v>
      </c>
    </row>
    <row r="21" spans="1:2" x14ac:dyDescent="0.25">
      <c r="A21" s="6" t="s">
        <v>33</v>
      </c>
      <c r="B21" t="s">
        <v>34</v>
      </c>
    </row>
    <row r="22" spans="1:2" x14ac:dyDescent="0.25">
      <c r="A22" s="6" t="s">
        <v>35</v>
      </c>
      <c r="B22" t="s">
        <v>36</v>
      </c>
    </row>
    <row r="23" spans="1:2" x14ac:dyDescent="0.25">
      <c r="A23" s="6" t="s">
        <v>37</v>
      </c>
      <c r="B23" t="s">
        <v>130</v>
      </c>
    </row>
    <row r="24" spans="1:2" x14ac:dyDescent="0.25">
      <c r="A24" s="6" t="s">
        <v>38</v>
      </c>
      <c r="B24" t="s">
        <v>39</v>
      </c>
    </row>
    <row r="25" spans="1:2" x14ac:dyDescent="0.25">
      <c r="A25" s="6" t="s">
        <v>40</v>
      </c>
      <c r="B25" t="s">
        <v>39</v>
      </c>
    </row>
    <row r="26" spans="1:2" x14ac:dyDescent="0.25">
      <c r="A26" s="6" t="s">
        <v>41</v>
      </c>
      <c r="B26" t="s">
        <v>131</v>
      </c>
    </row>
    <row r="27" spans="1:2" x14ac:dyDescent="0.25">
      <c r="A27" s="6" t="s">
        <v>42</v>
      </c>
      <c r="B27" t="s">
        <v>43</v>
      </c>
    </row>
    <row r="28" spans="1:2" x14ac:dyDescent="0.25">
      <c r="A28" s="6" t="s">
        <v>44</v>
      </c>
      <c r="B28" t="s">
        <v>45</v>
      </c>
    </row>
    <row r="29" spans="1:2" x14ac:dyDescent="0.25">
      <c r="A29" s="6" t="s">
        <v>46</v>
      </c>
      <c r="B29" s="12" t="s">
        <v>89</v>
      </c>
    </row>
    <row r="30" spans="1:2" x14ac:dyDescent="0.25">
      <c r="A30" s="6" t="s">
        <v>47</v>
      </c>
      <c r="B30" t="s">
        <v>48</v>
      </c>
    </row>
  </sheetData>
  <mergeCells count="4">
    <mergeCell ref="A2:B2"/>
    <mergeCell ref="A3:B3"/>
    <mergeCell ref="A6:B6"/>
    <mergeCell ref="A7:B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2"/>
  <sheetViews>
    <sheetView workbookViewId="0">
      <selection activeCell="B30" sqref="B30"/>
    </sheetView>
  </sheetViews>
  <sheetFormatPr baseColWidth="10" defaultRowHeight="15" x14ac:dyDescent="0.25"/>
  <cols>
    <col min="1" max="1" width="25.140625" customWidth="1"/>
    <col min="3" max="3" width="18" customWidth="1"/>
    <col min="4" max="4" width="40.7109375" customWidth="1"/>
  </cols>
  <sheetData>
    <row r="1" spans="1:4" ht="18.75" x14ac:dyDescent="0.3">
      <c r="A1" s="33" t="s">
        <v>0</v>
      </c>
      <c r="B1" s="33"/>
      <c r="C1" s="33"/>
      <c r="D1" s="33"/>
    </row>
    <row r="2" spans="1:4" ht="28.5" x14ac:dyDescent="0.45">
      <c r="A2" s="34" t="s">
        <v>128</v>
      </c>
      <c r="B2" s="34"/>
      <c r="C2" s="34"/>
      <c r="D2" s="34"/>
    </row>
    <row r="3" spans="1:4" ht="21" x14ac:dyDescent="0.35">
      <c r="A3" s="35" t="s">
        <v>129</v>
      </c>
      <c r="B3" s="35"/>
      <c r="C3" s="35"/>
      <c r="D3" s="35"/>
    </row>
    <row r="4" spans="1:4" x14ac:dyDescent="0.25">
      <c r="A4" s="1"/>
      <c r="B4" s="1"/>
      <c r="C4" s="1"/>
      <c r="D4" s="1"/>
    </row>
    <row r="5" spans="1:4" ht="15.75" x14ac:dyDescent="0.25">
      <c r="B5" s="37" t="s">
        <v>1</v>
      </c>
      <c r="C5" s="37"/>
      <c r="D5" s="37"/>
    </row>
    <row r="6" spans="1:4" x14ac:dyDescent="0.25">
      <c r="A6" s="14"/>
      <c r="B6" s="14"/>
      <c r="C6" s="14"/>
      <c r="D6" s="14"/>
    </row>
    <row r="7" spans="1:4" s="24" customFormat="1" ht="18.75" x14ac:dyDescent="0.3">
      <c r="A7" s="36" t="s">
        <v>2</v>
      </c>
      <c r="B7" s="36"/>
      <c r="C7" s="20"/>
      <c r="D7" s="25" t="str">
        <f>IFERROR(VLOOKUP(C7,Preisliste!J5:K17,2,FALSE),"")</f>
        <v/>
      </c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 t="s">
        <v>3</v>
      </c>
      <c r="D9" s="1"/>
    </row>
    <row r="10" spans="1:4" s="24" customFormat="1" ht="18.75" x14ac:dyDescent="0.3">
      <c r="A10" s="21" t="s">
        <v>4</v>
      </c>
      <c r="B10" s="22"/>
      <c r="C10" s="23" t="s">
        <v>3</v>
      </c>
      <c r="D10" s="23"/>
    </row>
    <row r="11" spans="1:4" s="24" customFormat="1" ht="18.75" x14ac:dyDescent="0.3">
      <c r="A11" s="22" t="s">
        <v>5</v>
      </c>
      <c r="B11" s="32"/>
      <c r="C11" s="32"/>
      <c r="D11" s="2"/>
    </row>
    <row r="12" spans="1:4" s="24" customFormat="1" ht="18.75" x14ac:dyDescent="0.3">
      <c r="A12" s="22" t="s">
        <v>6</v>
      </c>
      <c r="B12" s="38"/>
      <c r="C12" s="39"/>
      <c r="D12" s="3"/>
    </row>
    <row r="13" spans="1:4" s="24" customFormat="1" ht="18.75" x14ac:dyDescent="0.3">
      <c r="A13" s="22" t="s">
        <v>7</v>
      </c>
      <c r="B13" s="40"/>
      <c r="C13" s="41"/>
      <c r="D13" s="42"/>
    </row>
    <row r="14" spans="1:4" s="24" customFormat="1" ht="18.75" x14ac:dyDescent="0.3">
      <c r="A14" s="22"/>
      <c r="B14" s="22"/>
      <c r="C14" s="22"/>
      <c r="D14" s="22"/>
    </row>
    <row r="15" spans="1:4" s="24" customFormat="1" ht="18.75" x14ac:dyDescent="0.3">
      <c r="A15" s="22"/>
      <c r="B15" s="22"/>
      <c r="C15" s="22"/>
      <c r="D15" s="22"/>
    </row>
    <row r="16" spans="1:4" s="24" customFormat="1" ht="18.75" x14ac:dyDescent="0.3">
      <c r="A16" s="22"/>
      <c r="B16" s="22"/>
      <c r="C16" s="22"/>
      <c r="D16" s="22"/>
    </row>
    <row r="17" spans="1:4" s="24" customFormat="1" ht="18.75" x14ac:dyDescent="0.3">
      <c r="A17" s="21" t="s">
        <v>8</v>
      </c>
      <c r="B17" s="22"/>
      <c r="C17" s="22"/>
      <c r="D17" s="22"/>
    </row>
    <row r="18" spans="1:4" s="24" customFormat="1" ht="18.75" x14ac:dyDescent="0.3">
      <c r="A18" s="22"/>
      <c r="B18" s="22"/>
      <c r="C18" s="22"/>
      <c r="D18" s="22"/>
    </row>
    <row r="19" spans="1:4" s="24" customFormat="1" ht="18.75" x14ac:dyDescent="0.3">
      <c r="A19" s="22" t="s">
        <v>5</v>
      </c>
      <c r="B19" s="32"/>
      <c r="C19" s="32"/>
      <c r="D19" s="2"/>
    </row>
    <row r="20" spans="1:4" s="24" customFormat="1" ht="18.75" x14ac:dyDescent="0.3">
      <c r="A20" s="22" t="s">
        <v>6</v>
      </c>
      <c r="B20" s="38"/>
      <c r="C20" s="39"/>
      <c r="D20" s="3"/>
    </row>
    <row r="21" spans="1:4" s="24" customFormat="1" ht="18.75" x14ac:dyDescent="0.3">
      <c r="A21" s="22" t="s">
        <v>7</v>
      </c>
      <c r="B21" s="40"/>
      <c r="C21" s="41"/>
      <c r="D21" s="42"/>
    </row>
    <row r="22" spans="1:4" x14ac:dyDescent="0.25">
      <c r="A22" s="1"/>
      <c r="B22" s="1"/>
      <c r="C22" s="1"/>
      <c r="D22" s="1"/>
    </row>
  </sheetData>
  <mergeCells count="11">
    <mergeCell ref="B12:C12"/>
    <mergeCell ref="B13:D13"/>
    <mergeCell ref="B19:C19"/>
    <mergeCell ref="B20:C20"/>
    <mergeCell ref="B21:D21"/>
    <mergeCell ref="B11:C11"/>
    <mergeCell ref="A1:D1"/>
    <mergeCell ref="A2:D2"/>
    <mergeCell ref="A3:D3"/>
    <mergeCell ref="A7:B7"/>
    <mergeCell ref="B5:D5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Landesverband" prompt="Dropdownfeld_x000a_01 - 14" xr:uid="{380EE58F-1803-4F70-832D-00B0E632E5A1}">
          <x14:formula1>
            <xm:f>Preisliste!$J$5:$J$17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T111"/>
  <sheetViews>
    <sheetView showGridLines="0" tabSelected="1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I6" sqref="I6"/>
    </sheetView>
  </sheetViews>
  <sheetFormatPr baseColWidth="10" defaultRowHeight="15" x14ac:dyDescent="0.25"/>
  <cols>
    <col min="1" max="1" width="4.42578125" style="45" bestFit="1" customWidth="1"/>
    <col min="2" max="2" width="7.28515625" style="45" customWidth="1"/>
    <col min="3" max="3" width="10.5703125" style="45" bestFit="1" customWidth="1"/>
    <col min="4" max="4" width="15.7109375" style="45" customWidth="1"/>
    <col min="5" max="5" width="12.7109375" style="45" customWidth="1"/>
    <col min="6" max="6" width="13.85546875" style="45" bestFit="1" customWidth="1"/>
    <col min="7" max="8" width="11.42578125" style="45"/>
    <col min="9" max="9" width="9.85546875" style="45" bestFit="1" customWidth="1"/>
    <col min="10" max="10" width="4.28515625" style="45" bestFit="1" customWidth="1"/>
    <col min="11" max="11" width="35.7109375" style="45" customWidth="1"/>
    <col min="12" max="12" width="12" style="45" bestFit="1" customWidth="1"/>
    <col min="13" max="14" width="11.42578125" style="45"/>
    <col min="15" max="15" width="14.5703125" style="45" bestFit="1" customWidth="1"/>
    <col min="16" max="16" width="9.42578125" style="45" bestFit="1" customWidth="1"/>
    <col min="17" max="17" width="10.7109375" style="45" customWidth="1"/>
    <col min="18" max="19" width="12.7109375" style="45" customWidth="1"/>
    <col min="20" max="20" width="37.42578125" style="45" customWidth="1"/>
    <col min="21" max="16384" width="11.42578125" style="45"/>
  </cols>
  <sheetData>
    <row r="1" spans="1:20" x14ac:dyDescent="0.25">
      <c r="C1" s="46" t="s">
        <v>65</v>
      </c>
      <c r="D1" s="47"/>
      <c r="E1" s="47"/>
      <c r="F1" s="47"/>
      <c r="G1" s="48" t="s">
        <v>42</v>
      </c>
      <c r="H1" s="45">
        <f>SUM(F3:F7)</f>
        <v>0</v>
      </c>
      <c r="K1" s="49" t="s">
        <v>72</v>
      </c>
      <c r="L1" s="46">
        <f>Angaben!C7</f>
        <v>0</v>
      </c>
      <c r="M1" s="50" t="str">
        <f>Angaben!D7</f>
        <v/>
      </c>
      <c r="R1" s="45" t="s">
        <v>99</v>
      </c>
    </row>
    <row r="2" spans="1:20" x14ac:dyDescent="0.25">
      <c r="C2" s="51"/>
      <c r="D2" s="52" t="s">
        <v>66</v>
      </c>
      <c r="E2" s="52" t="s">
        <v>67</v>
      </c>
      <c r="F2" s="52" t="s">
        <v>68</v>
      </c>
      <c r="G2" s="48" t="s">
        <v>71</v>
      </c>
      <c r="H2" s="45">
        <f>SUM(F3:F5)</f>
        <v>0</v>
      </c>
      <c r="K2" s="53" t="s">
        <v>38</v>
      </c>
      <c r="L2" s="54">
        <f>SUM(H2*Preisliste!$H$13)</f>
        <v>0</v>
      </c>
    </row>
    <row r="3" spans="1:20" x14ac:dyDescent="0.25">
      <c r="C3" s="51" t="s">
        <v>69</v>
      </c>
      <c r="D3" s="55">
        <f>COUNTIF(S10:S110,"w bambini")</f>
        <v>0</v>
      </c>
      <c r="E3" s="55">
        <f>COUNTIF(S10:S110,"m bambini")</f>
        <v>0</v>
      </c>
      <c r="F3" s="55">
        <f>E3+D3</f>
        <v>0</v>
      </c>
      <c r="K3" s="56" t="s">
        <v>40</v>
      </c>
      <c r="L3" s="57">
        <f>SUM(Q10:Q110)</f>
        <v>0</v>
      </c>
    </row>
    <row r="4" spans="1:20" x14ac:dyDescent="0.25">
      <c r="C4" s="51" t="s">
        <v>56</v>
      </c>
      <c r="D4" s="55">
        <f>COUNTIF(S10:S110,"w Schüler")</f>
        <v>0</v>
      </c>
      <c r="E4" s="55">
        <f>COUNTIF(S10:S110,"m schüler")</f>
        <v>0</v>
      </c>
      <c r="F4" s="55">
        <f>E4+D4</f>
        <v>0</v>
      </c>
      <c r="K4" s="49" t="s">
        <v>68</v>
      </c>
      <c r="L4" s="58">
        <f>L3+L2</f>
        <v>0</v>
      </c>
    </row>
    <row r="5" spans="1:20" x14ac:dyDescent="0.25">
      <c r="C5" s="51" t="s">
        <v>53</v>
      </c>
      <c r="D5" s="55">
        <f>COUNTIF(S10:S110,"w jugend")</f>
        <v>0</v>
      </c>
      <c r="E5" s="55">
        <f>COUNTIF(S10:S110,"m jugend")</f>
        <v>0</v>
      </c>
      <c r="F5" s="55">
        <f>E5+D5</f>
        <v>0</v>
      </c>
    </row>
    <row r="6" spans="1:20" x14ac:dyDescent="0.25">
      <c r="C6" s="51" t="s">
        <v>58</v>
      </c>
      <c r="D6" s="55">
        <f>COUNTIF(S10:S110,"w betreuer")</f>
        <v>0</v>
      </c>
      <c r="E6" s="55">
        <f>COUNTIF(S10:S110,"m betreuer")</f>
        <v>0</v>
      </c>
      <c r="F6" s="55">
        <f>E6+D6</f>
        <v>0</v>
      </c>
    </row>
    <row r="7" spans="1:20" s="59" customFormat="1" ht="16.5" customHeight="1" x14ac:dyDescent="0.25">
      <c r="C7" s="60" t="s">
        <v>70</v>
      </c>
      <c r="D7" s="61">
        <f>COUNTIF(S10:S110,"w Begleiter")</f>
        <v>0</v>
      </c>
      <c r="E7" s="61">
        <f>COUNTIF(S10:S110,"m Begleiter")</f>
        <v>0</v>
      </c>
      <c r="F7" s="61">
        <f>E7+D7</f>
        <v>0</v>
      </c>
      <c r="I7" s="62"/>
      <c r="J7" s="62"/>
      <c r="L7" s="63"/>
      <c r="M7" s="63"/>
      <c r="N7" s="63"/>
      <c r="O7" s="63"/>
      <c r="P7" s="63"/>
      <c r="T7" s="64"/>
    </row>
    <row r="8" spans="1:20" s="59" customFormat="1" ht="30" customHeight="1" x14ac:dyDescent="0.25">
      <c r="A8" s="65" t="s">
        <v>91</v>
      </c>
      <c r="B8" s="66" t="s">
        <v>14</v>
      </c>
      <c r="C8" s="66" t="s">
        <v>16</v>
      </c>
      <c r="D8" s="66" t="s">
        <v>18</v>
      </c>
      <c r="E8" s="66" t="s">
        <v>20</v>
      </c>
      <c r="F8" s="66" t="s">
        <v>92</v>
      </c>
      <c r="G8" s="66" t="s">
        <v>93</v>
      </c>
      <c r="H8" s="66" t="s">
        <v>94</v>
      </c>
      <c r="I8" s="66" t="s">
        <v>23</v>
      </c>
      <c r="J8" s="67" t="s">
        <v>132</v>
      </c>
      <c r="K8" s="66" t="s">
        <v>95</v>
      </c>
      <c r="L8" s="66" t="s">
        <v>31</v>
      </c>
      <c r="M8" s="66" t="s">
        <v>49</v>
      </c>
      <c r="N8" s="66" t="s">
        <v>35</v>
      </c>
      <c r="O8" s="66" t="s">
        <v>96</v>
      </c>
      <c r="P8" s="66" t="s">
        <v>50</v>
      </c>
      <c r="Q8" s="66" t="s">
        <v>97</v>
      </c>
      <c r="R8" s="68" t="s">
        <v>42</v>
      </c>
      <c r="S8" s="66" t="s">
        <v>100</v>
      </c>
      <c r="T8" s="69" t="s">
        <v>44</v>
      </c>
    </row>
    <row r="9" spans="1:20" s="59" customFormat="1" x14ac:dyDescent="0.25">
      <c r="A9" s="70"/>
      <c r="B9" s="71"/>
      <c r="C9" s="71"/>
      <c r="D9" s="71"/>
      <c r="E9" s="71"/>
      <c r="F9" s="71"/>
      <c r="G9" s="71"/>
      <c r="H9" s="71"/>
      <c r="I9" s="71"/>
      <c r="J9" s="72"/>
      <c r="K9" s="71"/>
      <c r="L9" s="71"/>
      <c r="M9" s="71"/>
      <c r="N9" s="71"/>
      <c r="O9" s="71"/>
      <c r="P9" s="71"/>
      <c r="Q9" s="71"/>
      <c r="R9" s="73">
        <f>SUM(R10:R110)</f>
        <v>0</v>
      </c>
      <c r="S9" s="71"/>
      <c r="T9" s="74"/>
    </row>
    <row r="10" spans="1:20" s="59" customFormat="1" x14ac:dyDescent="0.25">
      <c r="A10" s="75" t="s">
        <v>3</v>
      </c>
      <c r="B10" s="76" t="s">
        <v>3</v>
      </c>
      <c r="C10" s="77"/>
      <c r="D10" s="78"/>
      <c r="E10" s="78"/>
      <c r="F10" s="79"/>
      <c r="G10" s="80"/>
      <c r="H10" s="81"/>
      <c r="I10" s="82"/>
      <c r="J10" s="77"/>
      <c r="K10" s="83"/>
      <c r="L10" s="84"/>
      <c r="M10" s="77"/>
      <c r="N10" s="77"/>
      <c r="O10" s="85"/>
      <c r="P10" s="86" t="str">
        <f>IF(C10="ja",Preisliste!$H$13,"-  €")</f>
        <v>-  €</v>
      </c>
      <c r="Q10" s="87" t="str">
        <f>IFERROR(VLOOKUP(O10,Preisliste!$F$6:$H$11,3,FALSE),"")</f>
        <v/>
      </c>
      <c r="R10" s="88">
        <f t="shared" ref="R10:R16" si="0">SUM(P10:Q10)</f>
        <v>0</v>
      </c>
      <c r="S10" s="89" t="str">
        <f>J10&amp;" "&amp;N10</f>
        <v xml:space="preserve"> </v>
      </c>
      <c r="T10" s="90"/>
    </row>
    <row r="11" spans="1:20" s="59" customFormat="1" x14ac:dyDescent="0.25">
      <c r="A11" s="75" t="str">
        <f t="shared" ref="A11:A74" si="1">IF(C11="","",ROW()-9)</f>
        <v/>
      </c>
      <c r="B11" s="91" t="str">
        <f t="shared" ref="B11:B74" si="2">IF(C11="","",L$1)</f>
        <v/>
      </c>
      <c r="C11" s="92"/>
      <c r="D11" s="93"/>
      <c r="E11" s="93"/>
      <c r="F11" s="94"/>
      <c r="G11" s="95"/>
      <c r="H11" s="96"/>
      <c r="I11" s="97"/>
      <c r="J11" s="92"/>
      <c r="K11" s="98"/>
      <c r="L11" s="99"/>
      <c r="M11" s="92"/>
      <c r="N11" s="92"/>
      <c r="O11" s="85"/>
      <c r="P11" s="100" t="str">
        <f>IF(C11="ja",Preisliste!$H$13,"-  €")</f>
        <v>-  €</v>
      </c>
      <c r="Q11" s="87" t="str">
        <f>IFERROR(VLOOKUP(O11,Preisliste!$F$6:$H$11,3,FALSE),"")</f>
        <v/>
      </c>
      <c r="R11" s="101">
        <f t="shared" si="0"/>
        <v>0</v>
      </c>
      <c r="S11" s="102" t="str">
        <f t="shared" ref="S11:S74" si="3">J11&amp;" "&amp;N11</f>
        <v xml:space="preserve"> </v>
      </c>
      <c r="T11" s="103"/>
    </row>
    <row r="12" spans="1:20" s="59" customFormat="1" x14ac:dyDescent="0.25">
      <c r="A12" s="75" t="str">
        <f t="shared" si="1"/>
        <v/>
      </c>
      <c r="B12" s="91" t="str">
        <f t="shared" si="2"/>
        <v/>
      </c>
      <c r="C12" s="92"/>
      <c r="D12" s="93"/>
      <c r="E12" s="93"/>
      <c r="F12" s="94"/>
      <c r="G12" s="95"/>
      <c r="H12" s="96"/>
      <c r="I12" s="97"/>
      <c r="J12" s="92"/>
      <c r="K12" s="98"/>
      <c r="L12" s="99"/>
      <c r="M12" s="92"/>
      <c r="N12" s="92"/>
      <c r="O12" s="85"/>
      <c r="P12" s="100" t="str">
        <f>IF(C12="ja",Preisliste!$H$13,"-  €")</f>
        <v>-  €</v>
      </c>
      <c r="Q12" s="87" t="str">
        <f>IFERROR(VLOOKUP(O12,Preisliste!$F$6:$H$11,3,FALSE),"")</f>
        <v/>
      </c>
      <c r="R12" s="101">
        <f t="shared" si="0"/>
        <v>0</v>
      </c>
      <c r="S12" s="102" t="str">
        <f t="shared" si="3"/>
        <v xml:space="preserve"> </v>
      </c>
      <c r="T12" s="103"/>
    </row>
    <row r="13" spans="1:20" s="59" customFormat="1" x14ac:dyDescent="0.25">
      <c r="A13" s="75" t="str">
        <f t="shared" si="1"/>
        <v/>
      </c>
      <c r="B13" s="91" t="str">
        <f t="shared" si="2"/>
        <v/>
      </c>
      <c r="C13" s="92"/>
      <c r="D13" s="93"/>
      <c r="E13" s="93"/>
      <c r="F13" s="94"/>
      <c r="G13" s="95"/>
      <c r="H13" s="96"/>
      <c r="I13" s="97"/>
      <c r="J13" s="92"/>
      <c r="K13" s="98"/>
      <c r="L13" s="99"/>
      <c r="M13" s="92"/>
      <c r="N13" s="92"/>
      <c r="O13" s="85"/>
      <c r="P13" s="100" t="str">
        <f>IF(C13="ja",Preisliste!$H$13,"-  €")</f>
        <v>-  €</v>
      </c>
      <c r="Q13" s="87" t="str">
        <f>IFERROR(VLOOKUP(O13,Preisliste!$F$6:$H$11,3,FALSE),"")</f>
        <v/>
      </c>
      <c r="R13" s="101">
        <f t="shared" si="0"/>
        <v>0</v>
      </c>
      <c r="S13" s="102" t="str">
        <f t="shared" si="3"/>
        <v xml:space="preserve"> </v>
      </c>
      <c r="T13" s="103"/>
    </row>
    <row r="14" spans="1:20" s="59" customFormat="1" x14ac:dyDescent="0.25">
      <c r="A14" s="75" t="str">
        <f t="shared" si="1"/>
        <v/>
      </c>
      <c r="B14" s="91" t="str">
        <f t="shared" si="2"/>
        <v/>
      </c>
      <c r="C14" s="92"/>
      <c r="D14" s="93"/>
      <c r="E14" s="93"/>
      <c r="F14" s="94"/>
      <c r="G14" s="95"/>
      <c r="H14" s="96"/>
      <c r="I14" s="97"/>
      <c r="J14" s="92"/>
      <c r="K14" s="98"/>
      <c r="L14" s="99"/>
      <c r="M14" s="92"/>
      <c r="N14" s="92"/>
      <c r="O14" s="85"/>
      <c r="P14" s="100" t="str">
        <f>IF(C14="ja",Preisliste!$H$13,"-  €")</f>
        <v>-  €</v>
      </c>
      <c r="Q14" s="87" t="str">
        <f>IFERROR(VLOOKUP(O14,Preisliste!$F$6:$H$11,3,FALSE),"")</f>
        <v/>
      </c>
      <c r="R14" s="101">
        <f t="shared" si="0"/>
        <v>0</v>
      </c>
      <c r="S14" s="102" t="str">
        <f t="shared" si="3"/>
        <v xml:space="preserve"> </v>
      </c>
      <c r="T14" s="103"/>
    </row>
    <row r="15" spans="1:20" s="59" customFormat="1" x14ac:dyDescent="0.25">
      <c r="A15" s="75" t="str">
        <f t="shared" si="1"/>
        <v/>
      </c>
      <c r="B15" s="91" t="str">
        <f t="shared" si="2"/>
        <v/>
      </c>
      <c r="C15" s="92"/>
      <c r="D15" s="93"/>
      <c r="E15" s="93"/>
      <c r="F15" s="94"/>
      <c r="G15" s="95"/>
      <c r="H15" s="96"/>
      <c r="I15" s="97"/>
      <c r="J15" s="92"/>
      <c r="K15" s="98"/>
      <c r="L15" s="99"/>
      <c r="M15" s="92"/>
      <c r="N15" s="92"/>
      <c r="O15" s="85"/>
      <c r="P15" s="100" t="str">
        <f>IF(C15="ja",Preisliste!$H$13,"-  €")</f>
        <v>-  €</v>
      </c>
      <c r="Q15" s="87" t="str">
        <f>IFERROR(VLOOKUP(O15,Preisliste!$F$6:$H$11,3,FALSE),"")</f>
        <v/>
      </c>
      <c r="R15" s="101">
        <f t="shared" si="0"/>
        <v>0</v>
      </c>
      <c r="S15" s="102" t="str">
        <f t="shared" si="3"/>
        <v xml:space="preserve"> </v>
      </c>
      <c r="T15" s="103"/>
    </row>
    <row r="16" spans="1:20" s="59" customFormat="1" x14ac:dyDescent="0.25">
      <c r="A16" s="75" t="str">
        <f t="shared" si="1"/>
        <v/>
      </c>
      <c r="B16" s="91" t="str">
        <f t="shared" si="2"/>
        <v/>
      </c>
      <c r="C16" s="92"/>
      <c r="D16" s="93"/>
      <c r="E16" s="93"/>
      <c r="F16" s="94"/>
      <c r="G16" s="95"/>
      <c r="H16" s="96"/>
      <c r="I16" s="97"/>
      <c r="J16" s="92"/>
      <c r="K16" s="98"/>
      <c r="L16" s="99"/>
      <c r="M16" s="92"/>
      <c r="N16" s="92"/>
      <c r="O16" s="85"/>
      <c r="P16" s="100" t="str">
        <f>IF(C16="ja",Preisliste!$H$13,"-  €")</f>
        <v>-  €</v>
      </c>
      <c r="Q16" s="87" t="str">
        <f>IFERROR(VLOOKUP(O16,Preisliste!$F$6:$H$11,3,FALSE),"")</f>
        <v/>
      </c>
      <c r="R16" s="101">
        <f t="shared" si="0"/>
        <v>0</v>
      </c>
      <c r="S16" s="102" t="str">
        <f t="shared" si="3"/>
        <v xml:space="preserve"> </v>
      </c>
      <c r="T16" s="103"/>
    </row>
    <row r="17" spans="1:20" s="59" customFormat="1" x14ac:dyDescent="0.25">
      <c r="A17" s="75" t="str">
        <f t="shared" si="1"/>
        <v/>
      </c>
      <c r="B17" s="91" t="str">
        <f t="shared" si="2"/>
        <v/>
      </c>
      <c r="C17" s="92"/>
      <c r="D17" s="93"/>
      <c r="E17" s="93"/>
      <c r="F17" s="94"/>
      <c r="G17" s="95"/>
      <c r="H17" s="96"/>
      <c r="I17" s="97"/>
      <c r="J17" s="92"/>
      <c r="K17" s="98"/>
      <c r="L17" s="99"/>
      <c r="M17" s="92"/>
      <c r="N17" s="92"/>
      <c r="O17" s="85"/>
      <c r="P17" s="100" t="str">
        <f>IF(C17="ja",Preisliste!$H$13,"-  €")</f>
        <v>-  €</v>
      </c>
      <c r="Q17" s="87" t="str">
        <f>IFERROR(VLOOKUP(O17,Preisliste!$F$6:$H$11,3,FALSE),"")</f>
        <v/>
      </c>
      <c r="R17" s="101">
        <f t="shared" ref="R17:R74" si="4">SUM(P17:Q17)</f>
        <v>0</v>
      </c>
      <c r="S17" s="102" t="str">
        <f t="shared" si="3"/>
        <v xml:space="preserve"> </v>
      </c>
      <c r="T17" s="103"/>
    </row>
    <row r="18" spans="1:20" x14ac:dyDescent="0.25">
      <c r="A18" s="75" t="str">
        <f t="shared" si="1"/>
        <v/>
      </c>
      <c r="B18" s="91" t="str">
        <f t="shared" si="2"/>
        <v/>
      </c>
      <c r="C18" s="92"/>
      <c r="D18" s="93"/>
      <c r="E18" s="93"/>
      <c r="F18" s="94"/>
      <c r="G18" s="95"/>
      <c r="H18" s="96"/>
      <c r="I18" s="97"/>
      <c r="J18" s="92"/>
      <c r="K18" s="98"/>
      <c r="L18" s="99"/>
      <c r="M18" s="92"/>
      <c r="N18" s="92"/>
      <c r="O18" s="85"/>
      <c r="P18" s="100" t="str">
        <f>IF(C18="ja",Preisliste!$H$13,"-  €")</f>
        <v>-  €</v>
      </c>
      <c r="Q18" s="87" t="str">
        <f>IFERROR(VLOOKUP(O18,Preisliste!$F$6:$H$11,3,FALSE),"")</f>
        <v/>
      </c>
      <c r="R18" s="101">
        <f t="shared" si="4"/>
        <v>0</v>
      </c>
      <c r="S18" s="102" t="str">
        <f t="shared" si="3"/>
        <v xml:space="preserve"> </v>
      </c>
      <c r="T18" s="103"/>
    </row>
    <row r="19" spans="1:20" x14ac:dyDescent="0.25">
      <c r="A19" s="75" t="str">
        <f t="shared" si="1"/>
        <v/>
      </c>
      <c r="B19" s="91" t="str">
        <f t="shared" si="2"/>
        <v/>
      </c>
      <c r="C19" s="92"/>
      <c r="D19" s="93"/>
      <c r="E19" s="93"/>
      <c r="F19" s="94"/>
      <c r="G19" s="95"/>
      <c r="H19" s="96"/>
      <c r="I19" s="97"/>
      <c r="J19" s="92"/>
      <c r="K19" s="98"/>
      <c r="L19" s="99"/>
      <c r="M19" s="92"/>
      <c r="N19" s="92"/>
      <c r="O19" s="85"/>
      <c r="P19" s="100" t="str">
        <f>IF(C19="ja",Preisliste!$H$13,"-  €")</f>
        <v>-  €</v>
      </c>
      <c r="Q19" s="87" t="str">
        <f>IFERROR(VLOOKUP(O19,Preisliste!$F$6:$H$11,3,FALSE),"")</f>
        <v/>
      </c>
      <c r="R19" s="101">
        <f t="shared" si="4"/>
        <v>0</v>
      </c>
      <c r="S19" s="102" t="str">
        <f t="shared" si="3"/>
        <v xml:space="preserve"> </v>
      </c>
      <c r="T19" s="103"/>
    </row>
    <row r="20" spans="1:20" x14ac:dyDescent="0.25">
      <c r="A20" s="75" t="str">
        <f t="shared" si="1"/>
        <v/>
      </c>
      <c r="B20" s="91" t="str">
        <f t="shared" si="2"/>
        <v/>
      </c>
      <c r="C20" s="92"/>
      <c r="D20" s="93"/>
      <c r="E20" s="93"/>
      <c r="F20" s="94"/>
      <c r="G20" s="95"/>
      <c r="H20" s="96"/>
      <c r="I20" s="97"/>
      <c r="J20" s="92"/>
      <c r="K20" s="98"/>
      <c r="L20" s="99"/>
      <c r="M20" s="92"/>
      <c r="N20" s="92"/>
      <c r="O20" s="85"/>
      <c r="P20" s="100" t="str">
        <f>IF(C20="ja",Preisliste!$H$13,"-  €")</f>
        <v>-  €</v>
      </c>
      <c r="Q20" s="87" t="str">
        <f>IFERROR(VLOOKUP(O20,Preisliste!$F$6:$H$11,3,FALSE),"")</f>
        <v/>
      </c>
      <c r="R20" s="101">
        <f t="shared" si="4"/>
        <v>0</v>
      </c>
      <c r="S20" s="102" t="str">
        <f t="shared" si="3"/>
        <v xml:space="preserve"> </v>
      </c>
      <c r="T20" s="103"/>
    </row>
    <row r="21" spans="1:20" x14ac:dyDescent="0.25">
      <c r="A21" s="75" t="str">
        <f t="shared" si="1"/>
        <v/>
      </c>
      <c r="B21" s="91" t="str">
        <f t="shared" si="2"/>
        <v/>
      </c>
      <c r="C21" s="92"/>
      <c r="D21" s="93"/>
      <c r="E21" s="93"/>
      <c r="F21" s="94"/>
      <c r="G21" s="95"/>
      <c r="H21" s="96"/>
      <c r="I21" s="97"/>
      <c r="J21" s="92"/>
      <c r="K21" s="98"/>
      <c r="L21" s="99"/>
      <c r="M21" s="92"/>
      <c r="N21" s="92"/>
      <c r="O21" s="85"/>
      <c r="P21" s="100" t="str">
        <f>IF(C21="ja",Preisliste!$H$13,"-  €")</f>
        <v>-  €</v>
      </c>
      <c r="Q21" s="87" t="str">
        <f>IFERROR(VLOOKUP(O21,Preisliste!$F$6:$H$11,3,FALSE),"")</f>
        <v/>
      </c>
      <c r="R21" s="101">
        <f t="shared" si="4"/>
        <v>0</v>
      </c>
      <c r="S21" s="102" t="str">
        <f t="shared" si="3"/>
        <v xml:space="preserve"> </v>
      </c>
      <c r="T21" s="103"/>
    </row>
    <row r="22" spans="1:20" x14ac:dyDescent="0.25">
      <c r="A22" s="75" t="str">
        <f t="shared" si="1"/>
        <v/>
      </c>
      <c r="B22" s="91" t="str">
        <f t="shared" si="2"/>
        <v/>
      </c>
      <c r="C22" s="92"/>
      <c r="D22" s="93"/>
      <c r="E22" s="93"/>
      <c r="F22" s="94"/>
      <c r="G22" s="95"/>
      <c r="H22" s="96"/>
      <c r="I22" s="97"/>
      <c r="J22" s="92"/>
      <c r="K22" s="98"/>
      <c r="L22" s="99"/>
      <c r="M22" s="92"/>
      <c r="N22" s="92"/>
      <c r="O22" s="85"/>
      <c r="P22" s="100" t="str">
        <f>IF(C22="ja",Preisliste!$H$13,"-  €")</f>
        <v>-  €</v>
      </c>
      <c r="Q22" s="87" t="str">
        <f>IFERROR(VLOOKUP(O22,Preisliste!$F$6:$H$11,3,FALSE),"")</f>
        <v/>
      </c>
      <c r="R22" s="101">
        <f t="shared" si="4"/>
        <v>0</v>
      </c>
      <c r="S22" s="102" t="str">
        <f t="shared" si="3"/>
        <v xml:space="preserve"> </v>
      </c>
      <c r="T22" s="103"/>
    </row>
    <row r="23" spans="1:20" x14ac:dyDescent="0.25">
      <c r="A23" s="75" t="str">
        <f t="shared" si="1"/>
        <v/>
      </c>
      <c r="B23" s="91" t="str">
        <f t="shared" si="2"/>
        <v/>
      </c>
      <c r="C23" s="92"/>
      <c r="D23" s="93"/>
      <c r="E23" s="93"/>
      <c r="F23" s="94"/>
      <c r="G23" s="95"/>
      <c r="H23" s="96"/>
      <c r="I23" s="97"/>
      <c r="J23" s="92"/>
      <c r="K23" s="98"/>
      <c r="L23" s="99"/>
      <c r="M23" s="92"/>
      <c r="N23" s="92"/>
      <c r="O23" s="85"/>
      <c r="P23" s="100" t="str">
        <f>IF(C23="ja",Preisliste!$H$13,"-  €")</f>
        <v>-  €</v>
      </c>
      <c r="Q23" s="87" t="str">
        <f>IFERROR(VLOOKUP(O23,Preisliste!$F$6:$H$11,3,FALSE),"")</f>
        <v/>
      </c>
      <c r="R23" s="101">
        <f t="shared" si="4"/>
        <v>0</v>
      </c>
      <c r="S23" s="102" t="str">
        <f t="shared" si="3"/>
        <v xml:space="preserve"> </v>
      </c>
      <c r="T23" s="103"/>
    </row>
    <row r="24" spans="1:20" x14ac:dyDescent="0.25">
      <c r="A24" s="75" t="str">
        <f t="shared" si="1"/>
        <v/>
      </c>
      <c r="B24" s="91" t="str">
        <f t="shared" si="2"/>
        <v/>
      </c>
      <c r="C24" s="92"/>
      <c r="D24" s="93"/>
      <c r="E24" s="93"/>
      <c r="F24" s="94"/>
      <c r="G24" s="95"/>
      <c r="H24" s="96"/>
      <c r="I24" s="97"/>
      <c r="J24" s="92"/>
      <c r="K24" s="98"/>
      <c r="L24" s="99"/>
      <c r="M24" s="92"/>
      <c r="N24" s="92"/>
      <c r="O24" s="85"/>
      <c r="P24" s="100" t="str">
        <f>IF(C24="ja",Preisliste!$H$13,"-  €")</f>
        <v>-  €</v>
      </c>
      <c r="Q24" s="87" t="str">
        <f>IFERROR(VLOOKUP(O24,Preisliste!$F$6:$H$11,3,FALSE),"")</f>
        <v/>
      </c>
      <c r="R24" s="101">
        <f t="shared" si="4"/>
        <v>0</v>
      </c>
      <c r="S24" s="102" t="str">
        <f t="shared" si="3"/>
        <v xml:space="preserve"> </v>
      </c>
      <c r="T24" s="103"/>
    </row>
    <row r="25" spans="1:20" x14ac:dyDescent="0.25">
      <c r="A25" s="75" t="str">
        <f t="shared" si="1"/>
        <v/>
      </c>
      <c r="B25" s="91" t="str">
        <f t="shared" si="2"/>
        <v/>
      </c>
      <c r="C25" s="92"/>
      <c r="D25" s="93"/>
      <c r="E25" s="93"/>
      <c r="F25" s="94"/>
      <c r="G25" s="95"/>
      <c r="H25" s="96"/>
      <c r="I25" s="97"/>
      <c r="J25" s="92"/>
      <c r="K25" s="98"/>
      <c r="L25" s="99"/>
      <c r="M25" s="92"/>
      <c r="N25" s="92"/>
      <c r="O25" s="85"/>
      <c r="P25" s="100" t="str">
        <f>IF(C25="ja",Preisliste!$H$13,"-  €")</f>
        <v>-  €</v>
      </c>
      <c r="Q25" s="87" t="str">
        <f>IFERROR(VLOOKUP(O25,Preisliste!$F$6:$H$11,3,FALSE),"")</f>
        <v/>
      </c>
      <c r="R25" s="101">
        <f t="shared" si="4"/>
        <v>0</v>
      </c>
      <c r="S25" s="102" t="str">
        <f t="shared" si="3"/>
        <v xml:space="preserve"> </v>
      </c>
      <c r="T25" s="103"/>
    </row>
    <row r="26" spans="1:20" x14ac:dyDescent="0.25">
      <c r="A26" s="75" t="str">
        <f t="shared" si="1"/>
        <v/>
      </c>
      <c r="B26" s="91" t="str">
        <f t="shared" si="2"/>
        <v/>
      </c>
      <c r="C26" s="92"/>
      <c r="D26" s="93"/>
      <c r="E26" s="93"/>
      <c r="F26" s="94"/>
      <c r="G26" s="95"/>
      <c r="H26" s="96"/>
      <c r="I26" s="97"/>
      <c r="J26" s="92"/>
      <c r="K26" s="98"/>
      <c r="L26" s="99"/>
      <c r="M26" s="92"/>
      <c r="N26" s="92"/>
      <c r="O26" s="85"/>
      <c r="P26" s="100" t="str">
        <f>IF(C26="ja",Preisliste!$H$13,"-  €")</f>
        <v>-  €</v>
      </c>
      <c r="Q26" s="87" t="str">
        <f>IFERROR(VLOOKUP(O26,Preisliste!$F$6:$H$11,3,FALSE),"")</f>
        <v/>
      </c>
      <c r="R26" s="101">
        <f t="shared" si="4"/>
        <v>0</v>
      </c>
      <c r="S26" s="102" t="str">
        <f t="shared" si="3"/>
        <v xml:space="preserve"> </v>
      </c>
      <c r="T26" s="103"/>
    </row>
    <row r="27" spans="1:20" x14ac:dyDescent="0.25">
      <c r="A27" s="75" t="str">
        <f t="shared" si="1"/>
        <v/>
      </c>
      <c r="B27" s="91" t="str">
        <f t="shared" si="2"/>
        <v/>
      </c>
      <c r="C27" s="92"/>
      <c r="D27" s="93"/>
      <c r="E27" s="93"/>
      <c r="F27" s="94"/>
      <c r="G27" s="95"/>
      <c r="H27" s="96"/>
      <c r="I27" s="97"/>
      <c r="J27" s="92"/>
      <c r="K27" s="98"/>
      <c r="L27" s="99"/>
      <c r="M27" s="92"/>
      <c r="N27" s="92"/>
      <c r="O27" s="85"/>
      <c r="P27" s="100" t="str">
        <f>IF(C27="ja",Preisliste!$H$13,"-  €")</f>
        <v>-  €</v>
      </c>
      <c r="Q27" s="87" t="str">
        <f>IFERROR(VLOOKUP(O27,Preisliste!$F$6:$H$11,3,FALSE),"")</f>
        <v/>
      </c>
      <c r="R27" s="101">
        <f t="shared" si="4"/>
        <v>0</v>
      </c>
      <c r="S27" s="102" t="str">
        <f t="shared" si="3"/>
        <v xml:space="preserve"> </v>
      </c>
      <c r="T27" s="103"/>
    </row>
    <row r="28" spans="1:20" x14ac:dyDescent="0.25">
      <c r="A28" s="75" t="str">
        <f t="shared" si="1"/>
        <v/>
      </c>
      <c r="B28" s="91" t="str">
        <f t="shared" si="2"/>
        <v/>
      </c>
      <c r="C28" s="92"/>
      <c r="D28" s="93"/>
      <c r="E28" s="93"/>
      <c r="F28" s="94"/>
      <c r="G28" s="95"/>
      <c r="H28" s="96"/>
      <c r="I28" s="97"/>
      <c r="J28" s="92"/>
      <c r="K28" s="98"/>
      <c r="L28" s="99"/>
      <c r="M28" s="92"/>
      <c r="N28" s="92"/>
      <c r="O28" s="85"/>
      <c r="P28" s="100" t="str">
        <f>IF(C28="ja",Preisliste!$H$13,"-  €")</f>
        <v>-  €</v>
      </c>
      <c r="Q28" s="87" t="str">
        <f>IFERROR(VLOOKUP(O28,Preisliste!$F$6:$H$11,3,FALSE),"")</f>
        <v/>
      </c>
      <c r="R28" s="101">
        <f t="shared" si="4"/>
        <v>0</v>
      </c>
      <c r="S28" s="102" t="str">
        <f t="shared" si="3"/>
        <v xml:space="preserve"> </v>
      </c>
      <c r="T28" s="103"/>
    </row>
    <row r="29" spans="1:20" x14ac:dyDescent="0.25">
      <c r="A29" s="75" t="str">
        <f t="shared" si="1"/>
        <v/>
      </c>
      <c r="B29" s="91" t="str">
        <f t="shared" si="2"/>
        <v/>
      </c>
      <c r="C29" s="92"/>
      <c r="D29" s="93"/>
      <c r="E29" s="93"/>
      <c r="F29" s="94"/>
      <c r="G29" s="95"/>
      <c r="H29" s="96"/>
      <c r="I29" s="97"/>
      <c r="J29" s="92"/>
      <c r="K29" s="98"/>
      <c r="L29" s="99"/>
      <c r="M29" s="92"/>
      <c r="N29" s="92"/>
      <c r="O29" s="85"/>
      <c r="P29" s="100" t="str">
        <f>IF(C29="ja",Preisliste!$H$13,"-  €")</f>
        <v>-  €</v>
      </c>
      <c r="Q29" s="87" t="str">
        <f>IFERROR(VLOOKUP(O29,Preisliste!$F$6:$H$11,3,FALSE),"")</f>
        <v/>
      </c>
      <c r="R29" s="101">
        <f t="shared" si="4"/>
        <v>0</v>
      </c>
      <c r="S29" s="102" t="str">
        <f t="shared" si="3"/>
        <v xml:space="preserve"> </v>
      </c>
      <c r="T29" s="103"/>
    </row>
    <row r="30" spans="1:20" x14ac:dyDescent="0.25">
      <c r="A30" s="75" t="str">
        <f t="shared" si="1"/>
        <v/>
      </c>
      <c r="B30" s="91" t="str">
        <f t="shared" si="2"/>
        <v/>
      </c>
      <c r="C30" s="92"/>
      <c r="D30" s="93"/>
      <c r="E30" s="93"/>
      <c r="F30" s="94"/>
      <c r="G30" s="95"/>
      <c r="H30" s="96"/>
      <c r="I30" s="97"/>
      <c r="J30" s="92"/>
      <c r="K30" s="98"/>
      <c r="L30" s="99"/>
      <c r="M30" s="92"/>
      <c r="N30" s="92"/>
      <c r="O30" s="85"/>
      <c r="P30" s="100" t="str">
        <f>IF(C30="ja",Preisliste!$H$13,"-  €")</f>
        <v>-  €</v>
      </c>
      <c r="Q30" s="87" t="str">
        <f>IFERROR(VLOOKUP(O30,Preisliste!$F$6:$H$11,3,FALSE),"")</f>
        <v/>
      </c>
      <c r="R30" s="101">
        <f t="shared" si="4"/>
        <v>0</v>
      </c>
      <c r="S30" s="102" t="str">
        <f t="shared" si="3"/>
        <v xml:space="preserve"> </v>
      </c>
      <c r="T30" s="103"/>
    </row>
    <row r="31" spans="1:20" x14ac:dyDescent="0.25">
      <c r="A31" s="75" t="str">
        <f t="shared" si="1"/>
        <v/>
      </c>
      <c r="B31" s="91" t="str">
        <f t="shared" si="2"/>
        <v/>
      </c>
      <c r="C31" s="92"/>
      <c r="D31" s="93"/>
      <c r="E31" s="93"/>
      <c r="F31" s="94"/>
      <c r="G31" s="95"/>
      <c r="H31" s="96"/>
      <c r="I31" s="97"/>
      <c r="J31" s="92"/>
      <c r="K31" s="98"/>
      <c r="L31" s="99"/>
      <c r="M31" s="92"/>
      <c r="N31" s="92"/>
      <c r="O31" s="85"/>
      <c r="P31" s="100" t="str">
        <f>IF(C31="ja",Preisliste!$H$13,"-  €")</f>
        <v>-  €</v>
      </c>
      <c r="Q31" s="87" t="str">
        <f>IFERROR(VLOOKUP(O31,Preisliste!$F$6:$H$11,3,FALSE),"")</f>
        <v/>
      </c>
      <c r="R31" s="101">
        <f t="shared" si="4"/>
        <v>0</v>
      </c>
      <c r="S31" s="102" t="str">
        <f t="shared" si="3"/>
        <v xml:space="preserve"> </v>
      </c>
      <c r="T31" s="103"/>
    </row>
    <row r="32" spans="1:20" x14ac:dyDescent="0.25">
      <c r="A32" s="75" t="str">
        <f t="shared" si="1"/>
        <v/>
      </c>
      <c r="B32" s="91" t="str">
        <f t="shared" si="2"/>
        <v/>
      </c>
      <c r="C32" s="92"/>
      <c r="D32" s="93"/>
      <c r="E32" s="93"/>
      <c r="F32" s="94"/>
      <c r="G32" s="95"/>
      <c r="H32" s="96"/>
      <c r="I32" s="97"/>
      <c r="J32" s="92"/>
      <c r="K32" s="98"/>
      <c r="L32" s="99"/>
      <c r="M32" s="92"/>
      <c r="N32" s="92"/>
      <c r="O32" s="85"/>
      <c r="P32" s="100" t="str">
        <f>IF(C32="ja",Preisliste!$H$13,"-  €")</f>
        <v>-  €</v>
      </c>
      <c r="Q32" s="87" t="str">
        <f>IFERROR(VLOOKUP(O32,Preisliste!$F$6:$H$11,3,FALSE),"")</f>
        <v/>
      </c>
      <c r="R32" s="101">
        <f t="shared" si="4"/>
        <v>0</v>
      </c>
      <c r="S32" s="102" t="str">
        <f t="shared" si="3"/>
        <v xml:space="preserve"> </v>
      </c>
      <c r="T32" s="103"/>
    </row>
    <row r="33" spans="1:20" x14ac:dyDescent="0.25">
      <c r="A33" s="75" t="str">
        <f t="shared" si="1"/>
        <v/>
      </c>
      <c r="B33" s="91" t="str">
        <f t="shared" si="2"/>
        <v/>
      </c>
      <c r="C33" s="92"/>
      <c r="D33" s="93"/>
      <c r="E33" s="93"/>
      <c r="F33" s="94"/>
      <c r="G33" s="95"/>
      <c r="H33" s="96"/>
      <c r="I33" s="97"/>
      <c r="J33" s="92"/>
      <c r="K33" s="98"/>
      <c r="L33" s="99"/>
      <c r="M33" s="92"/>
      <c r="N33" s="92"/>
      <c r="O33" s="85"/>
      <c r="P33" s="100" t="str">
        <f>IF(C33="ja",Preisliste!$H$13,"-  €")</f>
        <v>-  €</v>
      </c>
      <c r="Q33" s="87" t="str">
        <f>IFERROR(VLOOKUP(O33,Preisliste!$F$6:$H$11,3,FALSE),"")</f>
        <v/>
      </c>
      <c r="R33" s="101">
        <f t="shared" si="4"/>
        <v>0</v>
      </c>
      <c r="S33" s="102" t="str">
        <f t="shared" si="3"/>
        <v xml:space="preserve"> </v>
      </c>
      <c r="T33" s="103"/>
    </row>
    <row r="34" spans="1:20" x14ac:dyDescent="0.25">
      <c r="A34" s="75" t="str">
        <f t="shared" si="1"/>
        <v/>
      </c>
      <c r="B34" s="91" t="str">
        <f t="shared" si="2"/>
        <v/>
      </c>
      <c r="C34" s="92"/>
      <c r="D34" s="93"/>
      <c r="E34" s="93"/>
      <c r="F34" s="94"/>
      <c r="G34" s="95"/>
      <c r="H34" s="96"/>
      <c r="I34" s="97"/>
      <c r="J34" s="92"/>
      <c r="K34" s="98"/>
      <c r="L34" s="99"/>
      <c r="M34" s="92"/>
      <c r="N34" s="92"/>
      <c r="O34" s="85"/>
      <c r="P34" s="100" t="str">
        <f>IF(C34="ja",Preisliste!$H$13,"-  €")</f>
        <v>-  €</v>
      </c>
      <c r="Q34" s="87" t="str">
        <f>IFERROR(VLOOKUP(O34,Preisliste!$F$6:$H$11,3,FALSE),"")</f>
        <v/>
      </c>
      <c r="R34" s="101">
        <f t="shared" si="4"/>
        <v>0</v>
      </c>
      <c r="S34" s="102" t="str">
        <f t="shared" si="3"/>
        <v xml:space="preserve"> </v>
      </c>
      <c r="T34" s="103"/>
    </row>
    <row r="35" spans="1:20" x14ac:dyDescent="0.25">
      <c r="A35" s="75" t="str">
        <f t="shared" si="1"/>
        <v/>
      </c>
      <c r="B35" s="91" t="str">
        <f t="shared" si="2"/>
        <v/>
      </c>
      <c r="C35" s="92"/>
      <c r="D35" s="93"/>
      <c r="E35" s="93"/>
      <c r="F35" s="94"/>
      <c r="G35" s="95"/>
      <c r="H35" s="96"/>
      <c r="I35" s="97"/>
      <c r="J35" s="92"/>
      <c r="K35" s="98"/>
      <c r="L35" s="99"/>
      <c r="M35" s="92"/>
      <c r="N35" s="92"/>
      <c r="O35" s="85"/>
      <c r="P35" s="100" t="str">
        <f>IF(C35="ja",Preisliste!$H$13,"-  €")</f>
        <v>-  €</v>
      </c>
      <c r="Q35" s="87" t="str">
        <f>IFERROR(VLOOKUP(O35,Preisliste!$F$6:$H$11,3,FALSE),"")</f>
        <v/>
      </c>
      <c r="R35" s="101">
        <f t="shared" si="4"/>
        <v>0</v>
      </c>
      <c r="S35" s="102" t="str">
        <f t="shared" si="3"/>
        <v xml:space="preserve"> </v>
      </c>
      <c r="T35" s="103"/>
    </row>
    <row r="36" spans="1:20" x14ac:dyDescent="0.25">
      <c r="A36" s="75" t="str">
        <f t="shared" si="1"/>
        <v/>
      </c>
      <c r="B36" s="91" t="str">
        <f t="shared" si="2"/>
        <v/>
      </c>
      <c r="C36" s="92"/>
      <c r="D36" s="93"/>
      <c r="E36" s="93"/>
      <c r="F36" s="94"/>
      <c r="G36" s="95"/>
      <c r="H36" s="96"/>
      <c r="I36" s="97"/>
      <c r="J36" s="92"/>
      <c r="K36" s="98"/>
      <c r="L36" s="99"/>
      <c r="M36" s="92"/>
      <c r="N36" s="92"/>
      <c r="O36" s="85"/>
      <c r="P36" s="100" t="str">
        <f>IF(C36="ja",Preisliste!$H$13,"-  €")</f>
        <v>-  €</v>
      </c>
      <c r="Q36" s="87" t="str">
        <f>IFERROR(VLOOKUP(O36,Preisliste!$F$6:$H$11,3,FALSE),"")</f>
        <v/>
      </c>
      <c r="R36" s="101">
        <f t="shared" si="4"/>
        <v>0</v>
      </c>
      <c r="S36" s="102" t="str">
        <f t="shared" si="3"/>
        <v xml:space="preserve"> </v>
      </c>
      <c r="T36" s="103"/>
    </row>
    <row r="37" spans="1:20" x14ac:dyDescent="0.25">
      <c r="A37" s="75" t="str">
        <f t="shared" si="1"/>
        <v/>
      </c>
      <c r="B37" s="91" t="str">
        <f t="shared" si="2"/>
        <v/>
      </c>
      <c r="C37" s="92"/>
      <c r="D37" s="93"/>
      <c r="E37" s="93"/>
      <c r="F37" s="94"/>
      <c r="G37" s="95"/>
      <c r="H37" s="96"/>
      <c r="I37" s="97"/>
      <c r="J37" s="92"/>
      <c r="K37" s="98"/>
      <c r="L37" s="99"/>
      <c r="M37" s="92"/>
      <c r="N37" s="92"/>
      <c r="O37" s="85"/>
      <c r="P37" s="100" t="str">
        <f>IF(C37="ja",Preisliste!$H$13,"-  €")</f>
        <v>-  €</v>
      </c>
      <c r="Q37" s="87" t="str">
        <f>IFERROR(VLOOKUP(O37,Preisliste!$F$6:$H$11,3,FALSE),"")</f>
        <v/>
      </c>
      <c r="R37" s="101">
        <f t="shared" si="4"/>
        <v>0</v>
      </c>
      <c r="S37" s="102" t="str">
        <f t="shared" si="3"/>
        <v xml:space="preserve"> </v>
      </c>
      <c r="T37" s="103"/>
    </row>
    <row r="38" spans="1:20" x14ac:dyDescent="0.25">
      <c r="A38" s="75" t="str">
        <f t="shared" si="1"/>
        <v/>
      </c>
      <c r="B38" s="91" t="str">
        <f t="shared" si="2"/>
        <v/>
      </c>
      <c r="C38" s="92"/>
      <c r="D38" s="93"/>
      <c r="E38" s="93"/>
      <c r="F38" s="94"/>
      <c r="G38" s="95"/>
      <c r="H38" s="96"/>
      <c r="I38" s="97"/>
      <c r="J38" s="92"/>
      <c r="K38" s="98"/>
      <c r="L38" s="99"/>
      <c r="M38" s="92"/>
      <c r="N38" s="92"/>
      <c r="O38" s="85"/>
      <c r="P38" s="100" t="str">
        <f>IF(C38="ja",Preisliste!$H$13,"-  €")</f>
        <v>-  €</v>
      </c>
      <c r="Q38" s="87" t="str">
        <f>IFERROR(VLOOKUP(O38,Preisliste!$F$6:$H$11,3,FALSE),"")</f>
        <v/>
      </c>
      <c r="R38" s="101">
        <f t="shared" si="4"/>
        <v>0</v>
      </c>
      <c r="S38" s="102" t="str">
        <f t="shared" si="3"/>
        <v xml:space="preserve"> </v>
      </c>
      <c r="T38" s="103"/>
    </row>
    <row r="39" spans="1:20" x14ac:dyDescent="0.25">
      <c r="A39" s="75" t="str">
        <f t="shared" si="1"/>
        <v/>
      </c>
      <c r="B39" s="91" t="str">
        <f t="shared" si="2"/>
        <v/>
      </c>
      <c r="C39" s="92"/>
      <c r="D39" s="93"/>
      <c r="E39" s="93"/>
      <c r="F39" s="94"/>
      <c r="G39" s="95"/>
      <c r="H39" s="96"/>
      <c r="I39" s="97"/>
      <c r="J39" s="92"/>
      <c r="K39" s="98"/>
      <c r="L39" s="99"/>
      <c r="M39" s="92"/>
      <c r="N39" s="92"/>
      <c r="O39" s="85"/>
      <c r="P39" s="100" t="str">
        <f>IF(C39="ja",Preisliste!$H$13,"-  €")</f>
        <v>-  €</v>
      </c>
      <c r="Q39" s="87" t="str">
        <f>IFERROR(VLOOKUP(O39,Preisliste!$F$6:$H$11,3,FALSE),"")</f>
        <v/>
      </c>
      <c r="R39" s="101">
        <f t="shared" si="4"/>
        <v>0</v>
      </c>
      <c r="S39" s="102" t="str">
        <f t="shared" si="3"/>
        <v xml:space="preserve"> </v>
      </c>
      <c r="T39" s="103"/>
    </row>
    <row r="40" spans="1:20" x14ac:dyDescent="0.25">
      <c r="A40" s="75" t="str">
        <f t="shared" si="1"/>
        <v/>
      </c>
      <c r="B40" s="91" t="str">
        <f t="shared" si="2"/>
        <v/>
      </c>
      <c r="C40" s="92"/>
      <c r="D40" s="93"/>
      <c r="E40" s="93"/>
      <c r="F40" s="94"/>
      <c r="G40" s="95"/>
      <c r="H40" s="96"/>
      <c r="I40" s="97"/>
      <c r="J40" s="92"/>
      <c r="K40" s="98"/>
      <c r="L40" s="99"/>
      <c r="M40" s="92"/>
      <c r="N40" s="92"/>
      <c r="O40" s="85"/>
      <c r="P40" s="100" t="str">
        <f>IF(C40="ja",Preisliste!$H$13,"-  €")</f>
        <v>-  €</v>
      </c>
      <c r="Q40" s="87" t="str">
        <f>IFERROR(VLOOKUP(O40,Preisliste!$F$6:$H$11,3,FALSE),"")</f>
        <v/>
      </c>
      <c r="R40" s="101">
        <f t="shared" si="4"/>
        <v>0</v>
      </c>
      <c r="S40" s="102" t="str">
        <f t="shared" si="3"/>
        <v xml:space="preserve"> </v>
      </c>
      <c r="T40" s="103"/>
    </row>
    <row r="41" spans="1:20" x14ac:dyDescent="0.25">
      <c r="A41" s="75" t="str">
        <f t="shared" si="1"/>
        <v/>
      </c>
      <c r="B41" s="91" t="str">
        <f t="shared" si="2"/>
        <v/>
      </c>
      <c r="C41" s="92"/>
      <c r="D41" s="93"/>
      <c r="E41" s="93"/>
      <c r="F41" s="94"/>
      <c r="G41" s="95"/>
      <c r="H41" s="96"/>
      <c r="I41" s="97"/>
      <c r="J41" s="92"/>
      <c r="K41" s="98"/>
      <c r="L41" s="99"/>
      <c r="M41" s="92"/>
      <c r="N41" s="92"/>
      <c r="O41" s="85"/>
      <c r="P41" s="100" t="str">
        <f>IF(C41="ja",Preisliste!$H$13,"-  €")</f>
        <v>-  €</v>
      </c>
      <c r="Q41" s="87" t="str">
        <f>IFERROR(VLOOKUP(O41,Preisliste!$F$6:$H$11,3,FALSE),"")</f>
        <v/>
      </c>
      <c r="R41" s="101">
        <f t="shared" si="4"/>
        <v>0</v>
      </c>
      <c r="S41" s="102" t="str">
        <f t="shared" si="3"/>
        <v xml:space="preserve"> </v>
      </c>
      <c r="T41" s="103"/>
    </row>
    <row r="42" spans="1:20" x14ac:dyDescent="0.25">
      <c r="A42" s="75" t="str">
        <f t="shared" si="1"/>
        <v/>
      </c>
      <c r="B42" s="91" t="str">
        <f t="shared" si="2"/>
        <v/>
      </c>
      <c r="C42" s="92"/>
      <c r="D42" s="93"/>
      <c r="E42" s="93"/>
      <c r="F42" s="94"/>
      <c r="G42" s="95"/>
      <c r="H42" s="96"/>
      <c r="I42" s="97"/>
      <c r="J42" s="92"/>
      <c r="K42" s="98"/>
      <c r="L42" s="99"/>
      <c r="M42" s="92"/>
      <c r="N42" s="92"/>
      <c r="O42" s="85"/>
      <c r="P42" s="100" t="str">
        <f>IF(C42="ja",Preisliste!$H$13,"-  €")</f>
        <v>-  €</v>
      </c>
      <c r="Q42" s="87" t="str">
        <f>IFERROR(VLOOKUP(O42,Preisliste!$F$6:$H$11,3,FALSE),"")</f>
        <v/>
      </c>
      <c r="R42" s="101">
        <f t="shared" si="4"/>
        <v>0</v>
      </c>
      <c r="S42" s="102" t="str">
        <f t="shared" si="3"/>
        <v xml:space="preserve"> </v>
      </c>
      <c r="T42" s="103"/>
    </row>
    <row r="43" spans="1:20" x14ac:dyDescent="0.25">
      <c r="A43" s="75" t="str">
        <f t="shared" si="1"/>
        <v/>
      </c>
      <c r="B43" s="91" t="str">
        <f t="shared" si="2"/>
        <v/>
      </c>
      <c r="C43" s="92"/>
      <c r="D43" s="93"/>
      <c r="E43" s="93"/>
      <c r="F43" s="94"/>
      <c r="G43" s="95"/>
      <c r="H43" s="96"/>
      <c r="I43" s="97"/>
      <c r="J43" s="92"/>
      <c r="K43" s="98"/>
      <c r="L43" s="99"/>
      <c r="M43" s="92"/>
      <c r="N43" s="92"/>
      <c r="O43" s="85"/>
      <c r="P43" s="100" t="str">
        <f>IF(C43="ja",Preisliste!$H$13,"-  €")</f>
        <v>-  €</v>
      </c>
      <c r="Q43" s="87" t="str">
        <f>IFERROR(VLOOKUP(O43,Preisliste!$F$6:$H$11,3,FALSE),"")</f>
        <v/>
      </c>
      <c r="R43" s="101">
        <f t="shared" si="4"/>
        <v>0</v>
      </c>
      <c r="S43" s="102" t="str">
        <f t="shared" si="3"/>
        <v xml:space="preserve"> </v>
      </c>
      <c r="T43" s="103"/>
    </row>
    <row r="44" spans="1:20" x14ac:dyDescent="0.25">
      <c r="A44" s="75" t="str">
        <f t="shared" si="1"/>
        <v/>
      </c>
      <c r="B44" s="91" t="str">
        <f t="shared" si="2"/>
        <v/>
      </c>
      <c r="C44" s="92"/>
      <c r="D44" s="93"/>
      <c r="E44" s="93"/>
      <c r="F44" s="94"/>
      <c r="G44" s="95"/>
      <c r="H44" s="96"/>
      <c r="I44" s="97"/>
      <c r="J44" s="92"/>
      <c r="K44" s="98"/>
      <c r="L44" s="99"/>
      <c r="M44" s="92"/>
      <c r="N44" s="92"/>
      <c r="O44" s="85"/>
      <c r="P44" s="100" t="str">
        <f>IF(C44="ja",Preisliste!$H$13,"-  €")</f>
        <v>-  €</v>
      </c>
      <c r="Q44" s="87" t="str">
        <f>IFERROR(VLOOKUP(O44,Preisliste!$F$6:$H$11,3,FALSE),"")</f>
        <v/>
      </c>
      <c r="R44" s="101">
        <f t="shared" si="4"/>
        <v>0</v>
      </c>
      <c r="S44" s="102" t="str">
        <f t="shared" si="3"/>
        <v xml:space="preserve"> </v>
      </c>
      <c r="T44" s="103"/>
    </row>
    <row r="45" spans="1:20" x14ac:dyDescent="0.25">
      <c r="A45" s="75" t="str">
        <f t="shared" si="1"/>
        <v/>
      </c>
      <c r="B45" s="91" t="str">
        <f t="shared" si="2"/>
        <v/>
      </c>
      <c r="C45" s="92"/>
      <c r="D45" s="93"/>
      <c r="E45" s="93"/>
      <c r="F45" s="94"/>
      <c r="G45" s="95"/>
      <c r="H45" s="96"/>
      <c r="I45" s="97"/>
      <c r="J45" s="92"/>
      <c r="K45" s="98"/>
      <c r="L45" s="99"/>
      <c r="M45" s="92"/>
      <c r="N45" s="92"/>
      <c r="O45" s="85"/>
      <c r="P45" s="100" t="str">
        <f>IF(C45="ja",Preisliste!$H$13,"-  €")</f>
        <v>-  €</v>
      </c>
      <c r="Q45" s="87" t="str">
        <f>IFERROR(VLOOKUP(O45,Preisliste!$F$6:$H$11,3,FALSE),"")</f>
        <v/>
      </c>
      <c r="R45" s="101">
        <f t="shared" si="4"/>
        <v>0</v>
      </c>
      <c r="S45" s="102" t="str">
        <f t="shared" si="3"/>
        <v xml:space="preserve"> </v>
      </c>
      <c r="T45" s="103"/>
    </row>
    <row r="46" spans="1:20" x14ac:dyDescent="0.25">
      <c r="A46" s="75" t="str">
        <f t="shared" si="1"/>
        <v/>
      </c>
      <c r="B46" s="91" t="str">
        <f t="shared" si="2"/>
        <v/>
      </c>
      <c r="C46" s="92"/>
      <c r="D46" s="93"/>
      <c r="E46" s="93"/>
      <c r="F46" s="94"/>
      <c r="G46" s="95"/>
      <c r="H46" s="96"/>
      <c r="I46" s="97"/>
      <c r="J46" s="92"/>
      <c r="K46" s="98"/>
      <c r="L46" s="99"/>
      <c r="M46" s="92"/>
      <c r="N46" s="92"/>
      <c r="O46" s="85"/>
      <c r="P46" s="100" t="str">
        <f>IF(C46="ja",Preisliste!$H$13,"-  €")</f>
        <v>-  €</v>
      </c>
      <c r="Q46" s="87" t="str">
        <f>IFERROR(VLOOKUP(O46,Preisliste!$F$6:$H$11,3,FALSE),"")</f>
        <v/>
      </c>
      <c r="R46" s="101">
        <f t="shared" si="4"/>
        <v>0</v>
      </c>
      <c r="S46" s="102" t="str">
        <f t="shared" si="3"/>
        <v xml:space="preserve"> </v>
      </c>
      <c r="T46" s="103"/>
    </row>
    <row r="47" spans="1:20" x14ac:dyDescent="0.25">
      <c r="A47" s="75" t="str">
        <f t="shared" si="1"/>
        <v/>
      </c>
      <c r="B47" s="91" t="str">
        <f t="shared" si="2"/>
        <v/>
      </c>
      <c r="C47" s="92"/>
      <c r="D47" s="93"/>
      <c r="E47" s="93"/>
      <c r="F47" s="94"/>
      <c r="G47" s="95"/>
      <c r="H47" s="96"/>
      <c r="I47" s="97"/>
      <c r="J47" s="92"/>
      <c r="K47" s="98"/>
      <c r="L47" s="99"/>
      <c r="M47" s="92"/>
      <c r="N47" s="92"/>
      <c r="O47" s="85"/>
      <c r="P47" s="100" t="str">
        <f>IF(C47="ja",Preisliste!$H$13,"-  €")</f>
        <v>-  €</v>
      </c>
      <c r="Q47" s="87" t="str">
        <f>IFERROR(VLOOKUP(O47,Preisliste!$F$6:$H$11,3,FALSE),"")</f>
        <v/>
      </c>
      <c r="R47" s="101">
        <f t="shared" si="4"/>
        <v>0</v>
      </c>
      <c r="S47" s="102" t="str">
        <f t="shared" si="3"/>
        <v xml:space="preserve"> </v>
      </c>
      <c r="T47" s="103"/>
    </row>
    <row r="48" spans="1:20" x14ac:dyDescent="0.25">
      <c r="A48" s="75" t="str">
        <f t="shared" si="1"/>
        <v/>
      </c>
      <c r="B48" s="91" t="str">
        <f t="shared" si="2"/>
        <v/>
      </c>
      <c r="C48" s="92"/>
      <c r="D48" s="93"/>
      <c r="E48" s="93"/>
      <c r="F48" s="94"/>
      <c r="G48" s="95"/>
      <c r="H48" s="96"/>
      <c r="I48" s="97"/>
      <c r="J48" s="92"/>
      <c r="K48" s="98"/>
      <c r="L48" s="99"/>
      <c r="M48" s="92"/>
      <c r="N48" s="92"/>
      <c r="O48" s="85"/>
      <c r="P48" s="100" t="str">
        <f>IF(C48="ja",Preisliste!$H$13,"-  €")</f>
        <v>-  €</v>
      </c>
      <c r="Q48" s="87" t="str">
        <f>IFERROR(VLOOKUP(O48,Preisliste!$F$6:$H$11,3,FALSE),"")</f>
        <v/>
      </c>
      <c r="R48" s="101">
        <f t="shared" si="4"/>
        <v>0</v>
      </c>
      <c r="S48" s="102" t="str">
        <f t="shared" si="3"/>
        <v xml:space="preserve"> </v>
      </c>
      <c r="T48" s="103"/>
    </row>
    <row r="49" spans="1:20" x14ac:dyDescent="0.25">
      <c r="A49" s="75" t="str">
        <f t="shared" si="1"/>
        <v/>
      </c>
      <c r="B49" s="91" t="str">
        <f t="shared" si="2"/>
        <v/>
      </c>
      <c r="C49" s="92"/>
      <c r="D49" s="93"/>
      <c r="E49" s="93"/>
      <c r="F49" s="94"/>
      <c r="G49" s="95"/>
      <c r="H49" s="96"/>
      <c r="I49" s="97"/>
      <c r="J49" s="92"/>
      <c r="K49" s="98"/>
      <c r="L49" s="99"/>
      <c r="M49" s="92"/>
      <c r="N49" s="92"/>
      <c r="O49" s="85"/>
      <c r="P49" s="100" t="str">
        <f>IF(C49="ja",Preisliste!$H$13,"-  €")</f>
        <v>-  €</v>
      </c>
      <c r="Q49" s="87" t="str">
        <f>IFERROR(VLOOKUP(O49,Preisliste!$F$6:$H$11,3,FALSE),"")</f>
        <v/>
      </c>
      <c r="R49" s="101">
        <f t="shared" si="4"/>
        <v>0</v>
      </c>
      <c r="S49" s="102" t="str">
        <f t="shared" si="3"/>
        <v xml:space="preserve"> </v>
      </c>
      <c r="T49" s="103"/>
    </row>
    <row r="50" spans="1:20" x14ac:dyDescent="0.25">
      <c r="A50" s="75" t="str">
        <f t="shared" si="1"/>
        <v/>
      </c>
      <c r="B50" s="91" t="str">
        <f t="shared" si="2"/>
        <v/>
      </c>
      <c r="C50" s="92"/>
      <c r="D50" s="93"/>
      <c r="E50" s="93"/>
      <c r="F50" s="94"/>
      <c r="G50" s="95"/>
      <c r="H50" s="96"/>
      <c r="I50" s="97"/>
      <c r="J50" s="92"/>
      <c r="K50" s="98"/>
      <c r="L50" s="99"/>
      <c r="M50" s="92"/>
      <c r="N50" s="92"/>
      <c r="O50" s="85"/>
      <c r="P50" s="100" t="str">
        <f>IF(C50="ja",Preisliste!$H$13,"-  €")</f>
        <v>-  €</v>
      </c>
      <c r="Q50" s="87" t="str">
        <f>IFERROR(VLOOKUP(O50,Preisliste!$F$6:$H$11,3,FALSE),"")</f>
        <v/>
      </c>
      <c r="R50" s="101">
        <f t="shared" si="4"/>
        <v>0</v>
      </c>
      <c r="S50" s="102" t="str">
        <f t="shared" si="3"/>
        <v xml:space="preserve"> </v>
      </c>
      <c r="T50" s="103"/>
    </row>
    <row r="51" spans="1:20" x14ac:dyDescent="0.25">
      <c r="A51" s="75" t="str">
        <f t="shared" si="1"/>
        <v/>
      </c>
      <c r="B51" s="91" t="str">
        <f t="shared" si="2"/>
        <v/>
      </c>
      <c r="C51" s="92"/>
      <c r="D51" s="93"/>
      <c r="E51" s="93"/>
      <c r="F51" s="94"/>
      <c r="G51" s="95"/>
      <c r="H51" s="96"/>
      <c r="I51" s="97"/>
      <c r="J51" s="92"/>
      <c r="K51" s="98"/>
      <c r="L51" s="99"/>
      <c r="M51" s="92"/>
      <c r="N51" s="92"/>
      <c r="O51" s="85"/>
      <c r="P51" s="100" t="str">
        <f>IF(C51="ja",Preisliste!$H$13,"-  €")</f>
        <v>-  €</v>
      </c>
      <c r="Q51" s="87" t="str">
        <f>IFERROR(VLOOKUP(O51,Preisliste!$F$6:$H$11,3,FALSE),"")</f>
        <v/>
      </c>
      <c r="R51" s="101">
        <f t="shared" si="4"/>
        <v>0</v>
      </c>
      <c r="S51" s="102" t="str">
        <f t="shared" si="3"/>
        <v xml:space="preserve"> </v>
      </c>
      <c r="T51" s="103"/>
    </row>
    <row r="52" spans="1:20" x14ac:dyDescent="0.25">
      <c r="A52" s="75" t="str">
        <f t="shared" si="1"/>
        <v/>
      </c>
      <c r="B52" s="91" t="str">
        <f t="shared" si="2"/>
        <v/>
      </c>
      <c r="C52" s="92"/>
      <c r="D52" s="93"/>
      <c r="E52" s="93"/>
      <c r="F52" s="94"/>
      <c r="G52" s="95"/>
      <c r="H52" s="96"/>
      <c r="I52" s="97"/>
      <c r="J52" s="92"/>
      <c r="K52" s="98"/>
      <c r="L52" s="99"/>
      <c r="M52" s="92"/>
      <c r="N52" s="92"/>
      <c r="O52" s="85"/>
      <c r="P52" s="100" t="str">
        <f>IF(C52="ja",Preisliste!$H$13,"-  €")</f>
        <v>-  €</v>
      </c>
      <c r="Q52" s="87" t="str">
        <f>IFERROR(VLOOKUP(O52,Preisliste!$F$6:$H$11,3,FALSE),"")</f>
        <v/>
      </c>
      <c r="R52" s="101">
        <f t="shared" si="4"/>
        <v>0</v>
      </c>
      <c r="S52" s="102" t="str">
        <f t="shared" si="3"/>
        <v xml:space="preserve"> </v>
      </c>
      <c r="T52" s="103"/>
    </row>
    <row r="53" spans="1:20" x14ac:dyDescent="0.25">
      <c r="A53" s="75" t="str">
        <f t="shared" si="1"/>
        <v/>
      </c>
      <c r="B53" s="91" t="str">
        <f t="shared" si="2"/>
        <v/>
      </c>
      <c r="C53" s="92"/>
      <c r="D53" s="93"/>
      <c r="E53" s="93"/>
      <c r="F53" s="94"/>
      <c r="G53" s="95"/>
      <c r="H53" s="96"/>
      <c r="I53" s="97"/>
      <c r="J53" s="92"/>
      <c r="K53" s="98"/>
      <c r="L53" s="99"/>
      <c r="M53" s="92"/>
      <c r="N53" s="92"/>
      <c r="O53" s="85"/>
      <c r="P53" s="100" t="str">
        <f>IF(C53="ja",Preisliste!$H$13,"-  €")</f>
        <v>-  €</v>
      </c>
      <c r="Q53" s="87" t="str">
        <f>IFERROR(VLOOKUP(O53,Preisliste!$F$6:$H$11,3,FALSE),"")</f>
        <v/>
      </c>
      <c r="R53" s="101">
        <f t="shared" si="4"/>
        <v>0</v>
      </c>
      <c r="S53" s="102" t="str">
        <f t="shared" si="3"/>
        <v xml:space="preserve"> </v>
      </c>
      <c r="T53" s="103"/>
    </row>
    <row r="54" spans="1:20" x14ac:dyDescent="0.25">
      <c r="A54" s="75" t="str">
        <f t="shared" si="1"/>
        <v/>
      </c>
      <c r="B54" s="91" t="str">
        <f t="shared" si="2"/>
        <v/>
      </c>
      <c r="C54" s="92"/>
      <c r="D54" s="93"/>
      <c r="E54" s="93"/>
      <c r="F54" s="94"/>
      <c r="G54" s="95"/>
      <c r="H54" s="96"/>
      <c r="I54" s="97"/>
      <c r="J54" s="92"/>
      <c r="K54" s="98"/>
      <c r="L54" s="99"/>
      <c r="M54" s="92"/>
      <c r="N54" s="92"/>
      <c r="O54" s="85"/>
      <c r="P54" s="100" t="str">
        <f>IF(C54="ja",Preisliste!$H$13,"-  €")</f>
        <v>-  €</v>
      </c>
      <c r="Q54" s="87" t="str">
        <f>IFERROR(VLOOKUP(O54,Preisliste!$F$6:$H$11,3,FALSE),"")</f>
        <v/>
      </c>
      <c r="R54" s="101">
        <f t="shared" si="4"/>
        <v>0</v>
      </c>
      <c r="S54" s="102" t="str">
        <f t="shared" si="3"/>
        <v xml:space="preserve"> </v>
      </c>
      <c r="T54" s="103"/>
    </row>
    <row r="55" spans="1:20" x14ac:dyDescent="0.25">
      <c r="A55" s="75" t="str">
        <f t="shared" si="1"/>
        <v/>
      </c>
      <c r="B55" s="91" t="str">
        <f t="shared" si="2"/>
        <v/>
      </c>
      <c r="C55" s="92"/>
      <c r="D55" s="93"/>
      <c r="E55" s="93"/>
      <c r="F55" s="94"/>
      <c r="G55" s="95"/>
      <c r="H55" s="96"/>
      <c r="I55" s="97"/>
      <c r="J55" s="92"/>
      <c r="K55" s="98"/>
      <c r="L55" s="99"/>
      <c r="M55" s="92"/>
      <c r="N55" s="92"/>
      <c r="O55" s="85"/>
      <c r="P55" s="100" t="str">
        <f>IF(C55="ja",Preisliste!$H$13,"-  €")</f>
        <v>-  €</v>
      </c>
      <c r="Q55" s="87" t="str">
        <f>IFERROR(VLOOKUP(O55,Preisliste!$F$6:$H$11,3,FALSE),"")</f>
        <v/>
      </c>
      <c r="R55" s="101">
        <f t="shared" si="4"/>
        <v>0</v>
      </c>
      <c r="S55" s="102" t="str">
        <f t="shared" si="3"/>
        <v xml:space="preserve"> </v>
      </c>
      <c r="T55" s="103"/>
    </row>
    <row r="56" spans="1:20" x14ac:dyDescent="0.25">
      <c r="A56" s="75" t="str">
        <f t="shared" si="1"/>
        <v/>
      </c>
      <c r="B56" s="91" t="str">
        <f t="shared" si="2"/>
        <v/>
      </c>
      <c r="C56" s="92"/>
      <c r="D56" s="93"/>
      <c r="E56" s="93"/>
      <c r="F56" s="94"/>
      <c r="G56" s="95"/>
      <c r="H56" s="96"/>
      <c r="I56" s="97"/>
      <c r="J56" s="92"/>
      <c r="K56" s="98"/>
      <c r="L56" s="99"/>
      <c r="M56" s="92"/>
      <c r="N56" s="92"/>
      <c r="O56" s="85"/>
      <c r="P56" s="100" t="str">
        <f>IF(C56="ja",Preisliste!$H$13,"-  €")</f>
        <v>-  €</v>
      </c>
      <c r="Q56" s="87" t="str">
        <f>IFERROR(VLOOKUP(O56,Preisliste!$F$6:$H$11,3,FALSE),"")</f>
        <v/>
      </c>
      <c r="R56" s="101">
        <f t="shared" si="4"/>
        <v>0</v>
      </c>
      <c r="S56" s="102" t="str">
        <f t="shared" si="3"/>
        <v xml:space="preserve"> </v>
      </c>
      <c r="T56" s="103"/>
    </row>
    <row r="57" spans="1:20" x14ac:dyDescent="0.25">
      <c r="A57" s="75" t="str">
        <f t="shared" si="1"/>
        <v/>
      </c>
      <c r="B57" s="91" t="str">
        <f t="shared" si="2"/>
        <v/>
      </c>
      <c r="C57" s="92"/>
      <c r="D57" s="93"/>
      <c r="E57" s="93"/>
      <c r="F57" s="94"/>
      <c r="G57" s="95"/>
      <c r="H57" s="96"/>
      <c r="I57" s="97"/>
      <c r="J57" s="92"/>
      <c r="K57" s="98"/>
      <c r="L57" s="99"/>
      <c r="M57" s="92"/>
      <c r="N57" s="92"/>
      <c r="O57" s="85"/>
      <c r="P57" s="100" t="str">
        <f>IF(C57="ja",Preisliste!$H$13,"-  €")</f>
        <v>-  €</v>
      </c>
      <c r="Q57" s="87" t="str">
        <f>IFERROR(VLOOKUP(O57,Preisliste!$F$6:$H$11,3,FALSE),"")</f>
        <v/>
      </c>
      <c r="R57" s="101">
        <f t="shared" si="4"/>
        <v>0</v>
      </c>
      <c r="S57" s="102" t="str">
        <f t="shared" si="3"/>
        <v xml:space="preserve"> </v>
      </c>
      <c r="T57" s="103"/>
    </row>
    <row r="58" spans="1:20" x14ac:dyDescent="0.25">
      <c r="A58" s="75" t="str">
        <f t="shared" si="1"/>
        <v/>
      </c>
      <c r="B58" s="91" t="str">
        <f t="shared" si="2"/>
        <v/>
      </c>
      <c r="C58" s="92"/>
      <c r="D58" s="93"/>
      <c r="E58" s="93"/>
      <c r="F58" s="94"/>
      <c r="G58" s="95"/>
      <c r="H58" s="96"/>
      <c r="I58" s="97"/>
      <c r="J58" s="92"/>
      <c r="K58" s="98"/>
      <c r="L58" s="99"/>
      <c r="M58" s="92"/>
      <c r="N58" s="92"/>
      <c r="O58" s="85"/>
      <c r="P58" s="100" t="str">
        <f>IF(C58="ja",Preisliste!$H$13,"-  €")</f>
        <v>-  €</v>
      </c>
      <c r="Q58" s="87" t="str">
        <f>IFERROR(VLOOKUP(O58,Preisliste!$F$6:$H$11,3,FALSE),"")</f>
        <v/>
      </c>
      <c r="R58" s="101">
        <f t="shared" si="4"/>
        <v>0</v>
      </c>
      <c r="S58" s="102" t="str">
        <f t="shared" si="3"/>
        <v xml:space="preserve"> </v>
      </c>
      <c r="T58" s="103"/>
    </row>
    <row r="59" spans="1:20" x14ac:dyDescent="0.25">
      <c r="A59" s="75" t="str">
        <f t="shared" si="1"/>
        <v/>
      </c>
      <c r="B59" s="91" t="str">
        <f t="shared" si="2"/>
        <v/>
      </c>
      <c r="C59" s="92"/>
      <c r="D59" s="93"/>
      <c r="E59" s="93"/>
      <c r="F59" s="94"/>
      <c r="G59" s="95"/>
      <c r="H59" s="96"/>
      <c r="I59" s="97"/>
      <c r="J59" s="92"/>
      <c r="K59" s="98"/>
      <c r="L59" s="99"/>
      <c r="M59" s="92"/>
      <c r="N59" s="92"/>
      <c r="O59" s="85"/>
      <c r="P59" s="100" t="str">
        <f>IF(C59="ja",Preisliste!$H$13,"-  €")</f>
        <v>-  €</v>
      </c>
      <c r="Q59" s="87" t="str">
        <f>IFERROR(VLOOKUP(O59,Preisliste!$F$6:$H$11,3,FALSE),"")</f>
        <v/>
      </c>
      <c r="R59" s="101">
        <f t="shared" si="4"/>
        <v>0</v>
      </c>
      <c r="S59" s="102" t="str">
        <f t="shared" si="3"/>
        <v xml:space="preserve"> </v>
      </c>
      <c r="T59" s="103"/>
    </row>
    <row r="60" spans="1:20" x14ac:dyDescent="0.25">
      <c r="A60" s="75" t="str">
        <f t="shared" si="1"/>
        <v/>
      </c>
      <c r="B60" s="91" t="str">
        <f t="shared" si="2"/>
        <v/>
      </c>
      <c r="C60" s="92"/>
      <c r="D60" s="93"/>
      <c r="E60" s="93"/>
      <c r="F60" s="94"/>
      <c r="G60" s="95"/>
      <c r="H60" s="96"/>
      <c r="I60" s="97"/>
      <c r="J60" s="92"/>
      <c r="K60" s="98"/>
      <c r="L60" s="99"/>
      <c r="M60" s="92"/>
      <c r="N60" s="92"/>
      <c r="O60" s="85"/>
      <c r="P60" s="100" t="str">
        <f>IF(C60="ja",Preisliste!$H$13,"-  €")</f>
        <v>-  €</v>
      </c>
      <c r="Q60" s="87" t="str">
        <f>IFERROR(VLOOKUP(O60,Preisliste!$F$6:$H$11,3,FALSE),"")</f>
        <v/>
      </c>
      <c r="R60" s="101">
        <f t="shared" si="4"/>
        <v>0</v>
      </c>
      <c r="S60" s="102" t="str">
        <f t="shared" si="3"/>
        <v xml:space="preserve"> </v>
      </c>
      <c r="T60" s="103"/>
    </row>
    <row r="61" spans="1:20" x14ac:dyDescent="0.25">
      <c r="A61" s="75" t="str">
        <f t="shared" si="1"/>
        <v/>
      </c>
      <c r="B61" s="91" t="str">
        <f t="shared" si="2"/>
        <v/>
      </c>
      <c r="C61" s="92"/>
      <c r="D61" s="93"/>
      <c r="E61" s="93"/>
      <c r="F61" s="94"/>
      <c r="G61" s="95"/>
      <c r="H61" s="96"/>
      <c r="I61" s="97"/>
      <c r="J61" s="92"/>
      <c r="K61" s="98"/>
      <c r="L61" s="99"/>
      <c r="M61" s="92"/>
      <c r="N61" s="92"/>
      <c r="O61" s="85"/>
      <c r="P61" s="100" t="str">
        <f>IF(C61="ja",Preisliste!$H$13,"-  €")</f>
        <v>-  €</v>
      </c>
      <c r="Q61" s="87" t="str">
        <f>IFERROR(VLOOKUP(O61,Preisliste!$F$6:$H$11,3,FALSE),"")</f>
        <v/>
      </c>
      <c r="R61" s="101">
        <f t="shared" si="4"/>
        <v>0</v>
      </c>
      <c r="S61" s="102" t="str">
        <f t="shared" si="3"/>
        <v xml:space="preserve"> </v>
      </c>
      <c r="T61" s="103"/>
    </row>
    <row r="62" spans="1:20" x14ac:dyDescent="0.25">
      <c r="A62" s="75" t="str">
        <f t="shared" si="1"/>
        <v/>
      </c>
      <c r="B62" s="91" t="str">
        <f t="shared" si="2"/>
        <v/>
      </c>
      <c r="C62" s="92"/>
      <c r="D62" s="93"/>
      <c r="E62" s="93"/>
      <c r="F62" s="94"/>
      <c r="G62" s="95"/>
      <c r="H62" s="96"/>
      <c r="I62" s="97"/>
      <c r="J62" s="92"/>
      <c r="K62" s="98"/>
      <c r="L62" s="99"/>
      <c r="M62" s="92"/>
      <c r="N62" s="92"/>
      <c r="O62" s="85"/>
      <c r="P62" s="100" t="str">
        <f>IF(C62="ja",Preisliste!$H$13,"-  €")</f>
        <v>-  €</v>
      </c>
      <c r="Q62" s="87" t="str">
        <f>IFERROR(VLOOKUP(O62,Preisliste!$F$6:$H$11,3,FALSE),"")</f>
        <v/>
      </c>
      <c r="R62" s="101">
        <f t="shared" si="4"/>
        <v>0</v>
      </c>
      <c r="S62" s="102" t="str">
        <f t="shared" si="3"/>
        <v xml:space="preserve"> </v>
      </c>
      <c r="T62" s="103"/>
    </row>
    <row r="63" spans="1:20" x14ac:dyDescent="0.25">
      <c r="A63" s="75" t="str">
        <f t="shared" si="1"/>
        <v/>
      </c>
      <c r="B63" s="91" t="str">
        <f t="shared" si="2"/>
        <v/>
      </c>
      <c r="C63" s="92"/>
      <c r="D63" s="93"/>
      <c r="E63" s="93"/>
      <c r="F63" s="94"/>
      <c r="G63" s="95"/>
      <c r="H63" s="96"/>
      <c r="I63" s="97"/>
      <c r="J63" s="92"/>
      <c r="K63" s="98"/>
      <c r="L63" s="99"/>
      <c r="M63" s="92"/>
      <c r="N63" s="92"/>
      <c r="O63" s="85"/>
      <c r="P63" s="100" t="str">
        <f>IF(C63="ja",Preisliste!$H$13,"-  €")</f>
        <v>-  €</v>
      </c>
      <c r="Q63" s="87" t="str">
        <f>IFERROR(VLOOKUP(O63,Preisliste!$F$6:$H$11,3,FALSE),"")</f>
        <v/>
      </c>
      <c r="R63" s="101">
        <f t="shared" si="4"/>
        <v>0</v>
      </c>
      <c r="S63" s="102" t="str">
        <f t="shared" si="3"/>
        <v xml:space="preserve"> </v>
      </c>
      <c r="T63" s="103"/>
    </row>
    <row r="64" spans="1:20" x14ac:dyDescent="0.25">
      <c r="A64" s="75" t="str">
        <f t="shared" si="1"/>
        <v/>
      </c>
      <c r="B64" s="91" t="str">
        <f t="shared" si="2"/>
        <v/>
      </c>
      <c r="C64" s="92"/>
      <c r="D64" s="93"/>
      <c r="E64" s="93"/>
      <c r="F64" s="94"/>
      <c r="G64" s="95"/>
      <c r="H64" s="96"/>
      <c r="I64" s="97"/>
      <c r="J64" s="92"/>
      <c r="K64" s="98"/>
      <c r="L64" s="99"/>
      <c r="M64" s="92"/>
      <c r="N64" s="92"/>
      <c r="O64" s="85"/>
      <c r="P64" s="100" t="str">
        <f>IF(C64="ja",Preisliste!$H$13,"-  €")</f>
        <v>-  €</v>
      </c>
      <c r="Q64" s="87" t="str">
        <f>IFERROR(VLOOKUP(O64,Preisliste!$F$6:$H$11,3,FALSE),"")</f>
        <v/>
      </c>
      <c r="R64" s="101">
        <f t="shared" si="4"/>
        <v>0</v>
      </c>
      <c r="S64" s="102" t="str">
        <f t="shared" si="3"/>
        <v xml:space="preserve"> </v>
      </c>
      <c r="T64" s="103"/>
    </row>
    <row r="65" spans="1:20" x14ac:dyDescent="0.25">
      <c r="A65" s="75" t="str">
        <f t="shared" si="1"/>
        <v/>
      </c>
      <c r="B65" s="91" t="str">
        <f t="shared" si="2"/>
        <v/>
      </c>
      <c r="C65" s="92"/>
      <c r="D65" s="93"/>
      <c r="E65" s="93"/>
      <c r="F65" s="94"/>
      <c r="G65" s="95"/>
      <c r="H65" s="96"/>
      <c r="I65" s="97"/>
      <c r="J65" s="92"/>
      <c r="K65" s="98"/>
      <c r="L65" s="99"/>
      <c r="M65" s="92"/>
      <c r="N65" s="92"/>
      <c r="O65" s="85"/>
      <c r="P65" s="100" t="str">
        <f>IF(C65="ja",Preisliste!$H$13,"-  €")</f>
        <v>-  €</v>
      </c>
      <c r="Q65" s="87" t="str">
        <f>IFERROR(VLOOKUP(O65,Preisliste!$F$6:$H$11,3,FALSE),"")</f>
        <v/>
      </c>
      <c r="R65" s="101">
        <f t="shared" si="4"/>
        <v>0</v>
      </c>
      <c r="S65" s="102" t="str">
        <f t="shared" si="3"/>
        <v xml:space="preserve"> </v>
      </c>
      <c r="T65" s="103"/>
    </row>
    <row r="66" spans="1:20" x14ac:dyDescent="0.25">
      <c r="A66" s="75" t="str">
        <f t="shared" si="1"/>
        <v/>
      </c>
      <c r="B66" s="91" t="str">
        <f t="shared" si="2"/>
        <v/>
      </c>
      <c r="C66" s="92"/>
      <c r="D66" s="93"/>
      <c r="E66" s="93"/>
      <c r="F66" s="94"/>
      <c r="G66" s="95"/>
      <c r="H66" s="96"/>
      <c r="I66" s="97"/>
      <c r="J66" s="92"/>
      <c r="K66" s="98"/>
      <c r="L66" s="99"/>
      <c r="M66" s="92"/>
      <c r="N66" s="92"/>
      <c r="O66" s="85"/>
      <c r="P66" s="100" t="str">
        <f>IF(C66="ja",Preisliste!$H$13,"-  €")</f>
        <v>-  €</v>
      </c>
      <c r="Q66" s="87" t="str">
        <f>IFERROR(VLOOKUP(O66,Preisliste!$F$6:$H$11,3,FALSE),"")</f>
        <v/>
      </c>
      <c r="R66" s="101">
        <f t="shared" si="4"/>
        <v>0</v>
      </c>
      <c r="S66" s="102" t="str">
        <f t="shared" si="3"/>
        <v xml:space="preserve"> </v>
      </c>
      <c r="T66" s="103"/>
    </row>
    <row r="67" spans="1:20" x14ac:dyDescent="0.25">
      <c r="A67" s="75" t="str">
        <f t="shared" si="1"/>
        <v/>
      </c>
      <c r="B67" s="91" t="str">
        <f t="shared" si="2"/>
        <v/>
      </c>
      <c r="C67" s="92"/>
      <c r="D67" s="93"/>
      <c r="E67" s="93"/>
      <c r="F67" s="94"/>
      <c r="G67" s="95"/>
      <c r="H67" s="96"/>
      <c r="I67" s="97"/>
      <c r="J67" s="92"/>
      <c r="K67" s="98"/>
      <c r="L67" s="99"/>
      <c r="M67" s="92"/>
      <c r="N67" s="92"/>
      <c r="O67" s="85"/>
      <c r="P67" s="100" t="str">
        <f>IF(C67="ja",Preisliste!$H$13,"-  €")</f>
        <v>-  €</v>
      </c>
      <c r="Q67" s="87" t="str">
        <f>IFERROR(VLOOKUP(O67,Preisliste!$F$6:$H$11,3,FALSE),"")</f>
        <v/>
      </c>
      <c r="R67" s="101">
        <f t="shared" si="4"/>
        <v>0</v>
      </c>
      <c r="S67" s="102" t="str">
        <f t="shared" si="3"/>
        <v xml:space="preserve"> </v>
      </c>
      <c r="T67" s="103"/>
    </row>
    <row r="68" spans="1:20" x14ac:dyDescent="0.25">
      <c r="A68" s="75" t="str">
        <f t="shared" si="1"/>
        <v/>
      </c>
      <c r="B68" s="91" t="str">
        <f t="shared" si="2"/>
        <v/>
      </c>
      <c r="C68" s="92"/>
      <c r="D68" s="93"/>
      <c r="E68" s="93"/>
      <c r="F68" s="94"/>
      <c r="G68" s="95"/>
      <c r="H68" s="96"/>
      <c r="I68" s="97"/>
      <c r="J68" s="92"/>
      <c r="K68" s="98"/>
      <c r="L68" s="99"/>
      <c r="M68" s="92"/>
      <c r="N68" s="92"/>
      <c r="O68" s="85"/>
      <c r="P68" s="100" t="str">
        <f>IF(C68="ja",Preisliste!$H$13,"-  €")</f>
        <v>-  €</v>
      </c>
      <c r="Q68" s="87" t="str">
        <f>IFERROR(VLOOKUP(O68,Preisliste!$F$6:$H$11,3,FALSE),"")</f>
        <v/>
      </c>
      <c r="R68" s="101">
        <f t="shared" si="4"/>
        <v>0</v>
      </c>
      <c r="S68" s="102" t="str">
        <f t="shared" si="3"/>
        <v xml:space="preserve"> </v>
      </c>
      <c r="T68" s="103"/>
    </row>
    <row r="69" spans="1:20" x14ac:dyDescent="0.25">
      <c r="A69" s="75" t="str">
        <f t="shared" si="1"/>
        <v/>
      </c>
      <c r="B69" s="91" t="str">
        <f t="shared" si="2"/>
        <v/>
      </c>
      <c r="C69" s="92"/>
      <c r="D69" s="93"/>
      <c r="E69" s="93"/>
      <c r="F69" s="94"/>
      <c r="G69" s="95"/>
      <c r="H69" s="96"/>
      <c r="I69" s="97"/>
      <c r="J69" s="92"/>
      <c r="K69" s="98"/>
      <c r="L69" s="99"/>
      <c r="M69" s="92"/>
      <c r="N69" s="92"/>
      <c r="O69" s="85"/>
      <c r="P69" s="100" t="str">
        <f>IF(C69="ja",Preisliste!$H$13,"-  €")</f>
        <v>-  €</v>
      </c>
      <c r="Q69" s="87" t="str">
        <f>IFERROR(VLOOKUP(O69,Preisliste!$F$6:$H$11,3,FALSE),"")</f>
        <v/>
      </c>
      <c r="R69" s="101">
        <f t="shared" si="4"/>
        <v>0</v>
      </c>
      <c r="S69" s="102" t="str">
        <f t="shared" si="3"/>
        <v xml:space="preserve"> </v>
      </c>
      <c r="T69" s="103"/>
    </row>
    <row r="70" spans="1:20" x14ac:dyDescent="0.25">
      <c r="A70" s="75" t="str">
        <f t="shared" si="1"/>
        <v/>
      </c>
      <c r="B70" s="91" t="str">
        <f t="shared" si="2"/>
        <v/>
      </c>
      <c r="C70" s="92"/>
      <c r="D70" s="93"/>
      <c r="E70" s="93"/>
      <c r="F70" s="94"/>
      <c r="G70" s="95"/>
      <c r="H70" s="96"/>
      <c r="I70" s="97"/>
      <c r="J70" s="92"/>
      <c r="K70" s="98"/>
      <c r="L70" s="99"/>
      <c r="M70" s="92"/>
      <c r="N70" s="92"/>
      <c r="O70" s="85"/>
      <c r="P70" s="100" t="str">
        <f>IF(C70="ja",Preisliste!$H$13,"-  €")</f>
        <v>-  €</v>
      </c>
      <c r="Q70" s="87" t="str">
        <f>IFERROR(VLOOKUP(O70,Preisliste!$F$6:$H$11,3,FALSE),"")</f>
        <v/>
      </c>
      <c r="R70" s="101">
        <f t="shared" si="4"/>
        <v>0</v>
      </c>
      <c r="S70" s="102" t="str">
        <f t="shared" si="3"/>
        <v xml:space="preserve"> </v>
      </c>
      <c r="T70" s="103"/>
    </row>
    <row r="71" spans="1:20" x14ac:dyDescent="0.25">
      <c r="A71" s="75" t="str">
        <f t="shared" si="1"/>
        <v/>
      </c>
      <c r="B71" s="91" t="str">
        <f t="shared" si="2"/>
        <v/>
      </c>
      <c r="C71" s="92"/>
      <c r="D71" s="93"/>
      <c r="E71" s="93"/>
      <c r="F71" s="94"/>
      <c r="G71" s="95"/>
      <c r="H71" s="96"/>
      <c r="I71" s="97"/>
      <c r="J71" s="92"/>
      <c r="K71" s="98"/>
      <c r="L71" s="99"/>
      <c r="M71" s="92"/>
      <c r="N71" s="92"/>
      <c r="O71" s="85"/>
      <c r="P71" s="100" t="str">
        <f>IF(C71="ja",Preisliste!$H$13,"-  €")</f>
        <v>-  €</v>
      </c>
      <c r="Q71" s="87" t="str">
        <f>IFERROR(VLOOKUP(O71,Preisliste!$F$6:$H$11,3,FALSE),"")</f>
        <v/>
      </c>
      <c r="R71" s="101">
        <f t="shared" si="4"/>
        <v>0</v>
      </c>
      <c r="S71" s="102" t="str">
        <f t="shared" si="3"/>
        <v xml:space="preserve"> </v>
      </c>
      <c r="T71" s="103"/>
    </row>
    <row r="72" spans="1:20" x14ac:dyDescent="0.25">
      <c r="A72" s="75" t="str">
        <f t="shared" si="1"/>
        <v/>
      </c>
      <c r="B72" s="91" t="str">
        <f t="shared" si="2"/>
        <v/>
      </c>
      <c r="C72" s="92"/>
      <c r="D72" s="93"/>
      <c r="E72" s="93"/>
      <c r="F72" s="94"/>
      <c r="G72" s="95"/>
      <c r="H72" s="96"/>
      <c r="I72" s="97"/>
      <c r="J72" s="92"/>
      <c r="K72" s="98"/>
      <c r="L72" s="99"/>
      <c r="M72" s="92"/>
      <c r="N72" s="92"/>
      <c r="O72" s="85"/>
      <c r="P72" s="100" t="str">
        <f>IF(C72="ja",Preisliste!$H$13,"-  €")</f>
        <v>-  €</v>
      </c>
      <c r="Q72" s="87" t="str">
        <f>IFERROR(VLOOKUP(O72,Preisliste!$F$6:$H$11,3,FALSE),"")</f>
        <v/>
      </c>
      <c r="R72" s="101">
        <f t="shared" si="4"/>
        <v>0</v>
      </c>
      <c r="S72" s="102" t="str">
        <f t="shared" si="3"/>
        <v xml:space="preserve"> </v>
      </c>
      <c r="T72" s="103"/>
    </row>
    <row r="73" spans="1:20" x14ac:dyDescent="0.25">
      <c r="A73" s="75" t="str">
        <f t="shared" si="1"/>
        <v/>
      </c>
      <c r="B73" s="91" t="str">
        <f t="shared" si="2"/>
        <v/>
      </c>
      <c r="C73" s="92"/>
      <c r="D73" s="93"/>
      <c r="E73" s="93"/>
      <c r="F73" s="94"/>
      <c r="G73" s="95"/>
      <c r="H73" s="96"/>
      <c r="I73" s="97"/>
      <c r="J73" s="92"/>
      <c r="K73" s="98"/>
      <c r="L73" s="99"/>
      <c r="M73" s="92"/>
      <c r="N73" s="92"/>
      <c r="O73" s="85"/>
      <c r="P73" s="100" t="str">
        <f>IF(C73="ja",Preisliste!$H$13,"-  €")</f>
        <v>-  €</v>
      </c>
      <c r="Q73" s="87" t="str">
        <f>IFERROR(VLOOKUP(O73,Preisliste!$F$6:$H$11,3,FALSE),"")</f>
        <v/>
      </c>
      <c r="R73" s="101">
        <f t="shared" si="4"/>
        <v>0</v>
      </c>
      <c r="S73" s="102" t="str">
        <f t="shared" si="3"/>
        <v xml:space="preserve"> </v>
      </c>
      <c r="T73" s="103"/>
    </row>
    <row r="74" spans="1:20" x14ac:dyDescent="0.25">
      <c r="A74" s="75" t="str">
        <f t="shared" si="1"/>
        <v/>
      </c>
      <c r="B74" s="91" t="str">
        <f t="shared" si="2"/>
        <v/>
      </c>
      <c r="C74" s="92"/>
      <c r="D74" s="93"/>
      <c r="E74" s="93"/>
      <c r="F74" s="94"/>
      <c r="G74" s="95"/>
      <c r="H74" s="96"/>
      <c r="I74" s="97"/>
      <c r="J74" s="92"/>
      <c r="K74" s="98"/>
      <c r="L74" s="99"/>
      <c r="M74" s="92"/>
      <c r="N74" s="92"/>
      <c r="O74" s="85"/>
      <c r="P74" s="100" t="str">
        <f>IF(C74="ja",Preisliste!$H$13,"-  €")</f>
        <v>-  €</v>
      </c>
      <c r="Q74" s="87" t="str">
        <f>IFERROR(VLOOKUP(O74,Preisliste!$F$6:$H$11,3,FALSE),"")</f>
        <v/>
      </c>
      <c r="R74" s="101">
        <f t="shared" si="4"/>
        <v>0</v>
      </c>
      <c r="S74" s="102" t="str">
        <f t="shared" si="3"/>
        <v xml:space="preserve"> </v>
      </c>
      <c r="T74" s="103"/>
    </row>
    <row r="75" spans="1:20" x14ac:dyDescent="0.25">
      <c r="A75" s="75" t="str">
        <f t="shared" ref="A75:A110" si="5">IF(C75="","",ROW()-9)</f>
        <v/>
      </c>
      <c r="B75" s="91" t="str">
        <f t="shared" ref="B75:B110" si="6">IF(C75="","",L$1)</f>
        <v/>
      </c>
      <c r="C75" s="92"/>
      <c r="D75" s="93"/>
      <c r="E75" s="93"/>
      <c r="F75" s="94"/>
      <c r="G75" s="95"/>
      <c r="H75" s="96"/>
      <c r="I75" s="97"/>
      <c r="J75" s="92"/>
      <c r="K75" s="98"/>
      <c r="L75" s="99"/>
      <c r="M75" s="92"/>
      <c r="N75" s="92"/>
      <c r="O75" s="85"/>
      <c r="P75" s="100" t="str">
        <f>IF(C75="ja",Preisliste!$H$13,"-  €")</f>
        <v>-  €</v>
      </c>
      <c r="Q75" s="87" t="str">
        <f>IFERROR(VLOOKUP(O75,Preisliste!$F$6:$H$11,3,FALSE),"")</f>
        <v/>
      </c>
      <c r="R75" s="101">
        <f t="shared" ref="R75:R110" si="7">SUM(P75:Q75)</f>
        <v>0</v>
      </c>
      <c r="S75" s="102" t="str">
        <f t="shared" ref="S75:S110" si="8">J75&amp;" "&amp;N75</f>
        <v xml:space="preserve"> </v>
      </c>
      <c r="T75" s="103"/>
    </row>
    <row r="76" spans="1:20" x14ac:dyDescent="0.25">
      <c r="A76" s="75" t="str">
        <f t="shared" si="5"/>
        <v/>
      </c>
      <c r="B76" s="91" t="str">
        <f t="shared" si="6"/>
        <v/>
      </c>
      <c r="C76" s="92"/>
      <c r="D76" s="93"/>
      <c r="E76" s="93"/>
      <c r="F76" s="94"/>
      <c r="G76" s="95"/>
      <c r="H76" s="96"/>
      <c r="I76" s="97"/>
      <c r="J76" s="92"/>
      <c r="K76" s="98"/>
      <c r="L76" s="99"/>
      <c r="M76" s="92"/>
      <c r="N76" s="92"/>
      <c r="O76" s="85"/>
      <c r="P76" s="100" t="str">
        <f>IF(C76="ja",Preisliste!$H$13,"-  €")</f>
        <v>-  €</v>
      </c>
      <c r="Q76" s="87" t="str">
        <f>IFERROR(VLOOKUP(O76,Preisliste!$F$6:$H$11,3,FALSE),"")</f>
        <v/>
      </c>
      <c r="R76" s="101">
        <f t="shared" si="7"/>
        <v>0</v>
      </c>
      <c r="S76" s="102" t="str">
        <f t="shared" si="8"/>
        <v xml:space="preserve"> </v>
      </c>
      <c r="T76" s="103"/>
    </row>
    <row r="77" spans="1:20" x14ac:dyDescent="0.25">
      <c r="A77" s="75" t="str">
        <f t="shared" si="5"/>
        <v/>
      </c>
      <c r="B77" s="91" t="str">
        <f t="shared" si="6"/>
        <v/>
      </c>
      <c r="C77" s="92"/>
      <c r="D77" s="93"/>
      <c r="E77" s="93"/>
      <c r="F77" s="94"/>
      <c r="G77" s="95"/>
      <c r="H77" s="96"/>
      <c r="I77" s="97"/>
      <c r="J77" s="92"/>
      <c r="K77" s="98"/>
      <c r="L77" s="99"/>
      <c r="M77" s="92"/>
      <c r="N77" s="92"/>
      <c r="O77" s="85"/>
      <c r="P77" s="100" t="str">
        <f>IF(C77="ja",Preisliste!$H$13,"-  €")</f>
        <v>-  €</v>
      </c>
      <c r="Q77" s="87" t="str">
        <f>IFERROR(VLOOKUP(O77,Preisliste!$F$6:$H$11,3,FALSE),"")</f>
        <v/>
      </c>
      <c r="R77" s="101">
        <f t="shared" si="7"/>
        <v>0</v>
      </c>
      <c r="S77" s="102" t="str">
        <f t="shared" si="8"/>
        <v xml:space="preserve"> </v>
      </c>
      <c r="T77" s="103"/>
    </row>
    <row r="78" spans="1:20" x14ac:dyDescent="0.25">
      <c r="A78" s="75" t="str">
        <f t="shared" si="5"/>
        <v/>
      </c>
      <c r="B78" s="91" t="str">
        <f t="shared" si="6"/>
        <v/>
      </c>
      <c r="C78" s="92"/>
      <c r="D78" s="93"/>
      <c r="E78" s="93"/>
      <c r="F78" s="94"/>
      <c r="G78" s="95"/>
      <c r="H78" s="96"/>
      <c r="I78" s="97"/>
      <c r="J78" s="92"/>
      <c r="K78" s="98"/>
      <c r="L78" s="99"/>
      <c r="M78" s="92"/>
      <c r="N78" s="92"/>
      <c r="O78" s="85"/>
      <c r="P78" s="100" t="str">
        <f>IF(C78="ja",Preisliste!$H$13,"-  €")</f>
        <v>-  €</v>
      </c>
      <c r="Q78" s="87" t="str">
        <f>IFERROR(VLOOKUP(O78,Preisliste!$F$6:$H$11,3,FALSE),"")</f>
        <v/>
      </c>
      <c r="R78" s="101">
        <f t="shared" si="7"/>
        <v>0</v>
      </c>
      <c r="S78" s="102" t="str">
        <f t="shared" si="8"/>
        <v xml:space="preserve"> </v>
      </c>
      <c r="T78" s="103"/>
    </row>
    <row r="79" spans="1:20" x14ac:dyDescent="0.25">
      <c r="A79" s="75" t="str">
        <f t="shared" si="5"/>
        <v/>
      </c>
      <c r="B79" s="91" t="str">
        <f t="shared" si="6"/>
        <v/>
      </c>
      <c r="C79" s="92"/>
      <c r="D79" s="93"/>
      <c r="E79" s="93"/>
      <c r="F79" s="94"/>
      <c r="G79" s="95"/>
      <c r="H79" s="96"/>
      <c r="I79" s="97"/>
      <c r="J79" s="92"/>
      <c r="K79" s="98"/>
      <c r="L79" s="99"/>
      <c r="M79" s="92"/>
      <c r="N79" s="92"/>
      <c r="O79" s="85"/>
      <c r="P79" s="100" t="str">
        <f>IF(C79="ja",Preisliste!$H$13,"-  €")</f>
        <v>-  €</v>
      </c>
      <c r="Q79" s="87" t="str">
        <f>IFERROR(VLOOKUP(O79,Preisliste!$F$6:$H$11,3,FALSE),"")</f>
        <v/>
      </c>
      <c r="R79" s="101">
        <f t="shared" si="7"/>
        <v>0</v>
      </c>
      <c r="S79" s="102" t="str">
        <f t="shared" si="8"/>
        <v xml:space="preserve"> </v>
      </c>
      <c r="T79" s="103"/>
    </row>
    <row r="80" spans="1:20" x14ac:dyDescent="0.25">
      <c r="A80" s="75" t="str">
        <f t="shared" si="5"/>
        <v/>
      </c>
      <c r="B80" s="91" t="str">
        <f t="shared" si="6"/>
        <v/>
      </c>
      <c r="C80" s="92"/>
      <c r="D80" s="93"/>
      <c r="E80" s="93"/>
      <c r="F80" s="94"/>
      <c r="G80" s="95"/>
      <c r="H80" s="96"/>
      <c r="I80" s="97"/>
      <c r="J80" s="92"/>
      <c r="K80" s="98"/>
      <c r="L80" s="99"/>
      <c r="M80" s="92"/>
      <c r="N80" s="92"/>
      <c r="O80" s="85"/>
      <c r="P80" s="100" t="str">
        <f>IF(C80="ja",Preisliste!$H$13,"-  €")</f>
        <v>-  €</v>
      </c>
      <c r="Q80" s="87" t="str">
        <f>IFERROR(VLOOKUP(O80,Preisliste!$F$6:$H$11,3,FALSE),"")</f>
        <v/>
      </c>
      <c r="R80" s="101">
        <f t="shared" si="7"/>
        <v>0</v>
      </c>
      <c r="S80" s="102" t="str">
        <f t="shared" si="8"/>
        <v xml:space="preserve"> </v>
      </c>
      <c r="T80" s="103"/>
    </row>
    <row r="81" spans="1:20" x14ac:dyDescent="0.25">
      <c r="A81" s="75" t="str">
        <f t="shared" si="5"/>
        <v/>
      </c>
      <c r="B81" s="91" t="str">
        <f t="shared" si="6"/>
        <v/>
      </c>
      <c r="C81" s="92"/>
      <c r="D81" s="93"/>
      <c r="E81" s="93"/>
      <c r="F81" s="94"/>
      <c r="G81" s="95"/>
      <c r="H81" s="96"/>
      <c r="I81" s="97"/>
      <c r="J81" s="92"/>
      <c r="K81" s="98"/>
      <c r="L81" s="99"/>
      <c r="M81" s="92"/>
      <c r="N81" s="92"/>
      <c r="O81" s="85"/>
      <c r="P81" s="100" t="str">
        <f>IF(C81="ja",Preisliste!$H$13,"-  €")</f>
        <v>-  €</v>
      </c>
      <c r="Q81" s="87" t="str">
        <f>IFERROR(VLOOKUP(O81,Preisliste!$F$6:$H$11,3,FALSE),"")</f>
        <v/>
      </c>
      <c r="R81" s="101">
        <f t="shared" si="7"/>
        <v>0</v>
      </c>
      <c r="S81" s="102" t="str">
        <f t="shared" si="8"/>
        <v xml:space="preserve"> </v>
      </c>
      <c r="T81" s="103"/>
    </row>
    <row r="82" spans="1:20" x14ac:dyDescent="0.25">
      <c r="A82" s="75" t="str">
        <f t="shared" si="5"/>
        <v/>
      </c>
      <c r="B82" s="91" t="str">
        <f t="shared" si="6"/>
        <v/>
      </c>
      <c r="C82" s="92"/>
      <c r="D82" s="93"/>
      <c r="E82" s="93"/>
      <c r="F82" s="94"/>
      <c r="G82" s="95"/>
      <c r="H82" s="96"/>
      <c r="I82" s="97"/>
      <c r="J82" s="92"/>
      <c r="K82" s="98"/>
      <c r="L82" s="99"/>
      <c r="M82" s="92"/>
      <c r="N82" s="92"/>
      <c r="O82" s="85"/>
      <c r="P82" s="100" t="str">
        <f>IF(C82="ja",Preisliste!$H$13,"-  €")</f>
        <v>-  €</v>
      </c>
      <c r="Q82" s="87" t="str">
        <f>IFERROR(VLOOKUP(O82,Preisliste!$F$6:$H$11,3,FALSE),"")</f>
        <v/>
      </c>
      <c r="R82" s="101">
        <f t="shared" si="7"/>
        <v>0</v>
      </c>
      <c r="S82" s="102" t="str">
        <f t="shared" si="8"/>
        <v xml:space="preserve"> </v>
      </c>
      <c r="T82" s="103"/>
    </row>
    <row r="83" spans="1:20" x14ac:dyDescent="0.25">
      <c r="A83" s="75" t="str">
        <f t="shared" si="5"/>
        <v/>
      </c>
      <c r="B83" s="91" t="str">
        <f t="shared" si="6"/>
        <v/>
      </c>
      <c r="C83" s="92"/>
      <c r="D83" s="93"/>
      <c r="E83" s="93"/>
      <c r="F83" s="94"/>
      <c r="G83" s="95"/>
      <c r="H83" s="96"/>
      <c r="I83" s="97"/>
      <c r="J83" s="92"/>
      <c r="K83" s="98"/>
      <c r="L83" s="99"/>
      <c r="M83" s="92"/>
      <c r="N83" s="92"/>
      <c r="O83" s="85"/>
      <c r="P83" s="100" t="str">
        <f>IF(C83="ja",Preisliste!$H$13,"-  €")</f>
        <v>-  €</v>
      </c>
      <c r="Q83" s="87" t="str">
        <f>IFERROR(VLOOKUP(O83,Preisliste!$F$6:$H$11,3,FALSE),"")</f>
        <v/>
      </c>
      <c r="R83" s="101">
        <f t="shared" si="7"/>
        <v>0</v>
      </c>
      <c r="S83" s="102" t="str">
        <f t="shared" si="8"/>
        <v xml:space="preserve"> </v>
      </c>
      <c r="T83" s="103"/>
    </row>
    <row r="84" spans="1:20" x14ac:dyDescent="0.25">
      <c r="A84" s="75" t="str">
        <f t="shared" si="5"/>
        <v/>
      </c>
      <c r="B84" s="91" t="str">
        <f t="shared" si="6"/>
        <v/>
      </c>
      <c r="C84" s="92"/>
      <c r="D84" s="93"/>
      <c r="E84" s="93"/>
      <c r="F84" s="94"/>
      <c r="G84" s="95"/>
      <c r="H84" s="96"/>
      <c r="I84" s="97"/>
      <c r="J84" s="92"/>
      <c r="K84" s="98"/>
      <c r="L84" s="99"/>
      <c r="M84" s="92"/>
      <c r="N84" s="92"/>
      <c r="O84" s="85"/>
      <c r="P84" s="100" t="str">
        <f>IF(C84="ja",Preisliste!$H$13,"-  €")</f>
        <v>-  €</v>
      </c>
      <c r="Q84" s="87" t="str">
        <f>IFERROR(VLOOKUP(O84,Preisliste!$F$6:$H$11,3,FALSE),"")</f>
        <v/>
      </c>
      <c r="R84" s="101">
        <f t="shared" si="7"/>
        <v>0</v>
      </c>
      <c r="S84" s="102" t="str">
        <f t="shared" si="8"/>
        <v xml:space="preserve"> </v>
      </c>
      <c r="T84" s="103"/>
    </row>
    <row r="85" spans="1:20" x14ac:dyDescent="0.25">
      <c r="A85" s="75" t="str">
        <f t="shared" si="5"/>
        <v/>
      </c>
      <c r="B85" s="91" t="str">
        <f t="shared" si="6"/>
        <v/>
      </c>
      <c r="C85" s="92"/>
      <c r="D85" s="93"/>
      <c r="E85" s="93"/>
      <c r="F85" s="94"/>
      <c r="G85" s="95"/>
      <c r="H85" s="96"/>
      <c r="I85" s="97"/>
      <c r="J85" s="92"/>
      <c r="K85" s="98"/>
      <c r="L85" s="99"/>
      <c r="M85" s="92"/>
      <c r="N85" s="92"/>
      <c r="O85" s="85"/>
      <c r="P85" s="100" t="str">
        <f>IF(C85="ja",Preisliste!$H$13,"-  €")</f>
        <v>-  €</v>
      </c>
      <c r="Q85" s="87" t="str">
        <f>IFERROR(VLOOKUP(O85,Preisliste!$F$6:$H$11,3,FALSE),"")</f>
        <v/>
      </c>
      <c r="R85" s="101">
        <f t="shared" si="7"/>
        <v>0</v>
      </c>
      <c r="S85" s="102" t="str">
        <f t="shared" si="8"/>
        <v xml:space="preserve"> </v>
      </c>
      <c r="T85" s="103"/>
    </row>
    <row r="86" spans="1:20" x14ac:dyDescent="0.25">
      <c r="A86" s="75" t="str">
        <f t="shared" si="5"/>
        <v/>
      </c>
      <c r="B86" s="91" t="str">
        <f t="shared" si="6"/>
        <v/>
      </c>
      <c r="C86" s="92"/>
      <c r="D86" s="93"/>
      <c r="E86" s="93"/>
      <c r="F86" s="94"/>
      <c r="G86" s="95"/>
      <c r="H86" s="96"/>
      <c r="I86" s="97"/>
      <c r="J86" s="92"/>
      <c r="K86" s="98"/>
      <c r="L86" s="99"/>
      <c r="M86" s="92"/>
      <c r="N86" s="92"/>
      <c r="O86" s="85"/>
      <c r="P86" s="100" t="str">
        <f>IF(C86="ja",Preisliste!$H$13,"-  €")</f>
        <v>-  €</v>
      </c>
      <c r="Q86" s="87" t="str">
        <f>IFERROR(VLOOKUP(O86,Preisliste!$F$6:$H$11,3,FALSE),"")</f>
        <v/>
      </c>
      <c r="R86" s="101">
        <f t="shared" si="7"/>
        <v>0</v>
      </c>
      <c r="S86" s="102" t="str">
        <f t="shared" si="8"/>
        <v xml:space="preserve"> </v>
      </c>
      <c r="T86" s="103"/>
    </row>
    <row r="87" spans="1:20" x14ac:dyDescent="0.25">
      <c r="A87" s="75" t="str">
        <f t="shared" si="5"/>
        <v/>
      </c>
      <c r="B87" s="91" t="str">
        <f t="shared" si="6"/>
        <v/>
      </c>
      <c r="C87" s="92"/>
      <c r="D87" s="93"/>
      <c r="E87" s="93"/>
      <c r="F87" s="94"/>
      <c r="G87" s="95"/>
      <c r="H87" s="96"/>
      <c r="I87" s="97"/>
      <c r="J87" s="92"/>
      <c r="K87" s="98"/>
      <c r="L87" s="99"/>
      <c r="M87" s="92"/>
      <c r="N87" s="92"/>
      <c r="O87" s="85"/>
      <c r="P87" s="100" t="str">
        <f>IF(C87="ja",Preisliste!$H$13,"-  €")</f>
        <v>-  €</v>
      </c>
      <c r="Q87" s="87" t="str">
        <f>IFERROR(VLOOKUP(O87,Preisliste!$F$6:$H$11,3,FALSE),"")</f>
        <v/>
      </c>
      <c r="R87" s="101">
        <f t="shared" si="7"/>
        <v>0</v>
      </c>
      <c r="S87" s="102" t="str">
        <f t="shared" si="8"/>
        <v xml:space="preserve"> </v>
      </c>
      <c r="T87" s="103"/>
    </row>
    <row r="88" spans="1:20" x14ac:dyDescent="0.25">
      <c r="A88" s="75" t="str">
        <f t="shared" si="5"/>
        <v/>
      </c>
      <c r="B88" s="91" t="str">
        <f t="shared" si="6"/>
        <v/>
      </c>
      <c r="C88" s="92"/>
      <c r="D88" s="93"/>
      <c r="E88" s="93"/>
      <c r="F88" s="94"/>
      <c r="G88" s="95"/>
      <c r="H88" s="96"/>
      <c r="I88" s="97"/>
      <c r="J88" s="92"/>
      <c r="K88" s="98"/>
      <c r="L88" s="99"/>
      <c r="M88" s="92"/>
      <c r="N88" s="92"/>
      <c r="O88" s="85"/>
      <c r="P88" s="100" t="str">
        <f>IF(C88="ja",Preisliste!$H$13,"-  €")</f>
        <v>-  €</v>
      </c>
      <c r="Q88" s="87" t="str">
        <f>IFERROR(VLOOKUP(O88,Preisliste!$F$6:$H$11,3,FALSE),"")</f>
        <v/>
      </c>
      <c r="R88" s="101">
        <f t="shared" si="7"/>
        <v>0</v>
      </c>
      <c r="S88" s="102" t="str">
        <f t="shared" si="8"/>
        <v xml:space="preserve"> </v>
      </c>
      <c r="T88" s="103"/>
    </row>
    <row r="89" spans="1:20" x14ac:dyDescent="0.25">
      <c r="A89" s="75" t="str">
        <f t="shared" si="5"/>
        <v/>
      </c>
      <c r="B89" s="91" t="str">
        <f t="shared" si="6"/>
        <v/>
      </c>
      <c r="C89" s="92"/>
      <c r="D89" s="93"/>
      <c r="E89" s="93"/>
      <c r="F89" s="94"/>
      <c r="G89" s="95"/>
      <c r="H89" s="96"/>
      <c r="I89" s="97"/>
      <c r="J89" s="92"/>
      <c r="K89" s="98"/>
      <c r="L89" s="99"/>
      <c r="M89" s="92"/>
      <c r="N89" s="92"/>
      <c r="O89" s="85"/>
      <c r="P89" s="100" t="str">
        <f>IF(C89="ja",Preisliste!$H$13,"-  €")</f>
        <v>-  €</v>
      </c>
      <c r="Q89" s="87" t="str">
        <f>IFERROR(VLOOKUP(O89,Preisliste!$F$6:$H$11,3,FALSE),"")</f>
        <v/>
      </c>
      <c r="R89" s="101">
        <f t="shared" si="7"/>
        <v>0</v>
      </c>
      <c r="S89" s="102" t="str">
        <f t="shared" si="8"/>
        <v xml:space="preserve"> </v>
      </c>
      <c r="T89" s="103"/>
    </row>
    <row r="90" spans="1:20" x14ac:dyDescent="0.25">
      <c r="A90" s="75" t="str">
        <f t="shared" si="5"/>
        <v/>
      </c>
      <c r="B90" s="91" t="str">
        <f t="shared" si="6"/>
        <v/>
      </c>
      <c r="C90" s="92"/>
      <c r="D90" s="93"/>
      <c r="E90" s="93"/>
      <c r="F90" s="94"/>
      <c r="G90" s="95"/>
      <c r="H90" s="96"/>
      <c r="I90" s="97"/>
      <c r="J90" s="92"/>
      <c r="K90" s="98"/>
      <c r="L90" s="99"/>
      <c r="M90" s="92"/>
      <c r="N90" s="92"/>
      <c r="O90" s="85"/>
      <c r="P90" s="100" t="str">
        <f>IF(C90="ja",Preisliste!$H$13,"-  €")</f>
        <v>-  €</v>
      </c>
      <c r="Q90" s="87" t="str">
        <f>IFERROR(VLOOKUP(O90,Preisliste!$F$6:$H$11,3,FALSE),"")</f>
        <v/>
      </c>
      <c r="R90" s="101">
        <f t="shared" si="7"/>
        <v>0</v>
      </c>
      <c r="S90" s="102" t="str">
        <f t="shared" si="8"/>
        <v xml:space="preserve"> </v>
      </c>
      <c r="T90" s="103"/>
    </row>
    <row r="91" spans="1:20" x14ac:dyDescent="0.25">
      <c r="A91" s="75" t="str">
        <f t="shared" si="5"/>
        <v/>
      </c>
      <c r="B91" s="91" t="str">
        <f t="shared" si="6"/>
        <v/>
      </c>
      <c r="C91" s="92"/>
      <c r="D91" s="93"/>
      <c r="E91" s="93"/>
      <c r="F91" s="94"/>
      <c r="G91" s="95"/>
      <c r="H91" s="96"/>
      <c r="I91" s="97"/>
      <c r="J91" s="92"/>
      <c r="K91" s="98"/>
      <c r="L91" s="99"/>
      <c r="M91" s="92"/>
      <c r="N91" s="92"/>
      <c r="O91" s="85"/>
      <c r="P91" s="100" t="str">
        <f>IF(C91="ja",Preisliste!$H$13,"-  €")</f>
        <v>-  €</v>
      </c>
      <c r="Q91" s="87" t="str">
        <f>IFERROR(VLOOKUP(O91,Preisliste!$F$6:$H$11,3,FALSE),"")</f>
        <v/>
      </c>
      <c r="R91" s="101">
        <f t="shared" si="7"/>
        <v>0</v>
      </c>
      <c r="S91" s="102" t="str">
        <f t="shared" si="8"/>
        <v xml:space="preserve"> </v>
      </c>
      <c r="T91" s="103"/>
    </row>
    <row r="92" spans="1:20" x14ac:dyDescent="0.25">
      <c r="A92" s="75" t="str">
        <f t="shared" si="5"/>
        <v/>
      </c>
      <c r="B92" s="91" t="str">
        <f t="shared" si="6"/>
        <v/>
      </c>
      <c r="C92" s="92"/>
      <c r="D92" s="93"/>
      <c r="E92" s="93"/>
      <c r="F92" s="94"/>
      <c r="G92" s="95"/>
      <c r="H92" s="96"/>
      <c r="I92" s="97"/>
      <c r="J92" s="92"/>
      <c r="K92" s="98"/>
      <c r="L92" s="99"/>
      <c r="M92" s="92"/>
      <c r="N92" s="92"/>
      <c r="O92" s="85"/>
      <c r="P92" s="100" t="str">
        <f>IF(C92="ja",Preisliste!$H$13,"-  €")</f>
        <v>-  €</v>
      </c>
      <c r="Q92" s="87" t="str">
        <f>IFERROR(VLOOKUP(O92,Preisliste!$F$6:$H$11,3,FALSE),"")</f>
        <v/>
      </c>
      <c r="R92" s="101">
        <f t="shared" si="7"/>
        <v>0</v>
      </c>
      <c r="S92" s="102" t="str">
        <f t="shared" si="8"/>
        <v xml:space="preserve"> </v>
      </c>
      <c r="T92" s="103"/>
    </row>
    <row r="93" spans="1:20" x14ac:dyDescent="0.25">
      <c r="A93" s="75" t="str">
        <f t="shared" si="5"/>
        <v/>
      </c>
      <c r="B93" s="91" t="str">
        <f t="shared" si="6"/>
        <v/>
      </c>
      <c r="C93" s="92"/>
      <c r="D93" s="93"/>
      <c r="E93" s="93"/>
      <c r="F93" s="94"/>
      <c r="G93" s="95"/>
      <c r="H93" s="96"/>
      <c r="I93" s="97"/>
      <c r="J93" s="92"/>
      <c r="K93" s="98"/>
      <c r="L93" s="99"/>
      <c r="M93" s="92"/>
      <c r="N93" s="92"/>
      <c r="O93" s="85"/>
      <c r="P93" s="100" t="str">
        <f>IF(C93="ja",Preisliste!$H$13,"-  €")</f>
        <v>-  €</v>
      </c>
      <c r="Q93" s="87" t="str">
        <f>IFERROR(VLOOKUP(O93,Preisliste!$F$6:$H$11,3,FALSE),"")</f>
        <v/>
      </c>
      <c r="R93" s="101">
        <f t="shared" si="7"/>
        <v>0</v>
      </c>
      <c r="S93" s="102" t="str">
        <f t="shared" si="8"/>
        <v xml:space="preserve"> </v>
      </c>
      <c r="T93" s="103"/>
    </row>
    <row r="94" spans="1:20" x14ac:dyDescent="0.25">
      <c r="A94" s="75" t="str">
        <f t="shared" si="5"/>
        <v/>
      </c>
      <c r="B94" s="91" t="str">
        <f t="shared" si="6"/>
        <v/>
      </c>
      <c r="C94" s="92"/>
      <c r="D94" s="93"/>
      <c r="E94" s="93"/>
      <c r="F94" s="94"/>
      <c r="G94" s="95"/>
      <c r="H94" s="96"/>
      <c r="I94" s="97"/>
      <c r="J94" s="92"/>
      <c r="K94" s="98"/>
      <c r="L94" s="99"/>
      <c r="M94" s="92"/>
      <c r="N94" s="92"/>
      <c r="O94" s="85"/>
      <c r="P94" s="100" t="str">
        <f>IF(C94="ja",Preisliste!$H$13,"-  €")</f>
        <v>-  €</v>
      </c>
      <c r="Q94" s="87" t="str">
        <f>IFERROR(VLOOKUP(O94,Preisliste!$F$6:$H$11,3,FALSE),"")</f>
        <v/>
      </c>
      <c r="R94" s="101">
        <f t="shared" si="7"/>
        <v>0</v>
      </c>
      <c r="S94" s="102" t="str">
        <f t="shared" si="8"/>
        <v xml:space="preserve"> </v>
      </c>
      <c r="T94" s="103"/>
    </row>
    <row r="95" spans="1:20" x14ac:dyDescent="0.25">
      <c r="A95" s="75" t="str">
        <f t="shared" si="5"/>
        <v/>
      </c>
      <c r="B95" s="91" t="str">
        <f t="shared" si="6"/>
        <v/>
      </c>
      <c r="C95" s="92"/>
      <c r="D95" s="93"/>
      <c r="E95" s="93"/>
      <c r="F95" s="94"/>
      <c r="G95" s="95"/>
      <c r="H95" s="96"/>
      <c r="I95" s="97"/>
      <c r="J95" s="92"/>
      <c r="K95" s="98"/>
      <c r="L95" s="99"/>
      <c r="M95" s="92"/>
      <c r="N95" s="92"/>
      <c r="O95" s="85"/>
      <c r="P95" s="100" t="str">
        <f>IF(C95="ja",Preisliste!$H$13,"-  €")</f>
        <v>-  €</v>
      </c>
      <c r="Q95" s="87" t="str">
        <f>IFERROR(VLOOKUP(O95,Preisliste!$F$6:$H$11,3,FALSE),"")</f>
        <v/>
      </c>
      <c r="R95" s="101">
        <f t="shared" si="7"/>
        <v>0</v>
      </c>
      <c r="S95" s="102" t="str">
        <f t="shared" si="8"/>
        <v xml:space="preserve"> </v>
      </c>
      <c r="T95" s="103"/>
    </row>
    <row r="96" spans="1:20" x14ac:dyDescent="0.25">
      <c r="A96" s="75" t="str">
        <f t="shared" si="5"/>
        <v/>
      </c>
      <c r="B96" s="91" t="str">
        <f t="shared" si="6"/>
        <v/>
      </c>
      <c r="C96" s="92"/>
      <c r="D96" s="93"/>
      <c r="E96" s="93"/>
      <c r="F96" s="94"/>
      <c r="G96" s="95"/>
      <c r="H96" s="96"/>
      <c r="I96" s="97"/>
      <c r="J96" s="92"/>
      <c r="K96" s="98"/>
      <c r="L96" s="99"/>
      <c r="M96" s="92"/>
      <c r="N96" s="92"/>
      <c r="O96" s="85"/>
      <c r="P96" s="100" t="str">
        <f>IF(C96="ja",Preisliste!$H$13,"-  €")</f>
        <v>-  €</v>
      </c>
      <c r="Q96" s="87" t="str">
        <f>IFERROR(VLOOKUP(O96,Preisliste!$F$6:$H$11,3,FALSE),"")</f>
        <v/>
      </c>
      <c r="R96" s="101">
        <f t="shared" si="7"/>
        <v>0</v>
      </c>
      <c r="S96" s="102" t="str">
        <f t="shared" si="8"/>
        <v xml:space="preserve"> </v>
      </c>
      <c r="T96" s="103"/>
    </row>
    <row r="97" spans="1:20" x14ac:dyDescent="0.25">
      <c r="A97" s="75" t="str">
        <f t="shared" si="5"/>
        <v/>
      </c>
      <c r="B97" s="91" t="str">
        <f t="shared" si="6"/>
        <v/>
      </c>
      <c r="C97" s="92"/>
      <c r="D97" s="93"/>
      <c r="E97" s="93"/>
      <c r="F97" s="94"/>
      <c r="G97" s="95"/>
      <c r="H97" s="96"/>
      <c r="I97" s="97"/>
      <c r="J97" s="92"/>
      <c r="K97" s="98"/>
      <c r="L97" s="99"/>
      <c r="M97" s="92"/>
      <c r="N97" s="92"/>
      <c r="O97" s="85"/>
      <c r="P97" s="100" t="str">
        <f>IF(C97="ja",Preisliste!$H$13,"-  €")</f>
        <v>-  €</v>
      </c>
      <c r="Q97" s="87" t="str">
        <f>IFERROR(VLOOKUP(O97,Preisliste!$F$6:$H$11,3,FALSE),"")</f>
        <v/>
      </c>
      <c r="R97" s="101">
        <f t="shared" si="7"/>
        <v>0</v>
      </c>
      <c r="S97" s="102" t="str">
        <f t="shared" si="8"/>
        <v xml:space="preserve"> </v>
      </c>
      <c r="T97" s="103"/>
    </row>
    <row r="98" spans="1:20" x14ac:dyDescent="0.25">
      <c r="A98" s="75" t="str">
        <f t="shared" si="5"/>
        <v/>
      </c>
      <c r="B98" s="91" t="str">
        <f t="shared" si="6"/>
        <v/>
      </c>
      <c r="C98" s="92"/>
      <c r="D98" s="93"/>
      <c r="E98" s="93"/>
      <c r="F98" s="94"/>
      <c r="G98" s="95"/>
      <c r="H98" s="96"/>
      <c r="I98" s="97"/>
      <c r="J98" s="92"/>
      <c r="K98" s="98"/>
      <c r="L98" s="99"/>
      <c r="M98" s="92"/>
      <c r="N98" s="92"/>
      <c r="O98" s="85"/>
      <c r="P98" s="100" t="str">
        <f>IF(C98="ja",Preisliste!$H$13,"-  €")</f>
        <v>-  €</v>
      </c>
      <c r="Q98" s="87" t="str">
        <f>IFERROR(VLOOKUP(O98,Preisliste!$F$6:$H$11,3,FALSE),"")</f>
        <v/>
      </c>
      <c r="R98" s="101">
        <f t="shared" si="7"/>
        <v>0</v>
      </c>
      <c r="S98" s="102" t="str">
        <f t="shared" si="8"/>
        <v xml:space="preserve"> </v>
      </c>
      <c r="T98" s="103"/>
    </row>
    <row r="99" spans="1:20" x14ac:dyDescent="0.25">
      <c r="A99" s="75" t="str">
        <f t="shared" si="5"/>
        <v/>
      </c>
      <c r="B99" s="91" t="str">
        <f t="shared" si="6"/>
        <v/>
      </c>
      <c r="C99" s="92"/>
      <c r="D99" s="93"/>
      <c r="E99" s="93"/>
      <c r="F99" s="94"/>
      <c r="G99" s="95"/>
      <c r="H99" s="96"/>
      <c r="I99" s="97"/>
      <c r="J99" s="92"/>
      <c r="K99" s="98"/>
      <c r="L99" s="99"/>
      <c r="M99" s="92"/>
      <c r="N99" s="92"/>
      <c r="O99" s="85"/>
      <c r="P99" s="100" t="str">
        <f>IF(C99="ja",Preisliste!$H$13,"-  €")</f>
        <v>-  €</v>
      </c>
      <c r="Q99" s="87" t="str">
        <f>IFERROR(VLOOKUP(O99,Preisliste!$F$6:$H$11,3,FALSE),"")</f>
        <v/>
      </c>
      <c r="R99" s="101">
        <f t="shared" si="7"/>
        <v>0</v>
      </c>
      <c r="S99" s="102" t="str">
        <f t="shared" si="8"/>
        <v xml:space="preserve"> </v>
      </c>
      <c r="T99" s="103"/>
    </row>
    <row r="100" spans="1:20" x14ac:dyDescent="0.25">
      <c r="A100" s="75" t="str">
        <f t="shared" si="5"/>
        <v/>
      </c>
      <c r="B100" s="91" t="str">
        <f t="shared" si="6"/>
        <v/>
      </c>
      <c r="C100" s="92"/>
      <c r="D100" s="93"/>
      <c r="E100" s="93"/>
      <c r="F100" s="94"/>
      <c r="G100" s="95"/>
      <c r="H100" s="96"/>
      <c r="I100" s="97"/>
      <c r="J100" s="92"/>
      <c r="K100" s="98"/>
      <c r="L100" s="99"/>
      <c r="M100" s="92"/>
      <c r="N100" s="92"/>
      <c r="O100" s="85"/>
      <c r="P100" s="100" t="str">
        <f>IF(C100="ja",Preisliste!$H$13,"-  €")</f>
        <v>-  €</v>
      </c>
      <c r="Q100" s="87" t="str">
        <f>IFERROR(VLOOKUP(O100,Preisliste!$F$6:$H$11,3,FALSE),"")</f>
        <v/>
      </c>
      <c r="R100" s="101">
        <f t="shared" si="7"/>
        <v>0</v>
      </c>
      <c r="S100" s="102" t="str">
        <f t="shared" si="8"/>
        <v xml:space="preserve"> </v>
      </c>
      <c r="T100" s="103"/>
    </row>
    <row r="101" spans="1:20" x14ac:dyDescent="0.25">
      <c r="A101" s="75" t="str">
        <f t="shared" si="5"/>
        <v/>
      </c>
      <c r="B101" s="91" t="str">
        <f t="shared" si="6"/>
        <v/>
      </c>
      <c r="C101" s="92"/>
      <c r="D101" s="93"/>
      <c r="E101" s="93"/>
      <c r="F101" s="94"/>
      <c r="G101" s="95"/>
      <c r="H101" s="96"/>
      <c r="I101" s="97"/>
      <c r="J101" s="92"/>
      <c r="K101" s="98"/>
      <c r="L101" s="99"/>
      <c r="M101" s="92"/>
      <c r="N101" s="92"/>
      <c r="O101" s="85"/>
      <c r="P101" s="100" t="str">
        <f>IF(C101="ja",Preisliste!$H$13,"-  €")</f>
        <v>-  €</v>
      </c>
      <c r="Q101" s="87" t="str">
        <f>IFERROR(VLOOKUP(O101,Preisliste!$F$6:$H$11,3,FALSE),"")</f>
        <v/>
      </c>
      <c r="R101" s="101">
        <f t="shared" si="7"/>
        <v>0</v>
      </c>
      <c r="S101" s="102" t="str">
        <f t="shared" si="8"/>
        <v xml:space="preserve"> </v>
      </c>
      <c r="T101" s="103"/>
    </row>
    <row r="102" spans="1:20" x14ac:dyDescent="0.25">
      <c r="A102" s="75" t="str">
        <f t="shared" si="5"/>
        <v/>
      </c>
      <c r="B102" s="91" t="str">
        <f t="shared" si="6"/>
        <v/>
      </c>
      <c r="C102" s="92"/>
      <c r="D102" s="93"/>
      <c r="E102" s="93"/>
      <c r="F102" s="94"/>
      <c r="G102" s="95"/>
      <c r="H102" s="96"/>
      <c r="I102" s="97"/>
      <c r="J102" s="92"/>
      <c r="K102" s="98"/>
      <c r="L102" s="99"/>
      <c r="M102" s="92"/>
      <c r="N102" s="92"/>
      <c r="O102" s="85"/>
      <c r="P102" s="100" t="str">
        <f>IF(C102="ja",Preisliste!$H$13,"-  €")</f>
        <v>-  €</v>
      </c>
      <c r="Q102" s="87" t="str">
        <f>IFERROR(VLOOKUP(O102,Preisliste!$F$6:$H$11,3,FALSE),"")</f>
        <v/>
      </c>
      <c r="R102" s="101">
        <f t="shared" si="7"/>
        <v>0</v>
      </c>
      <c r="S102" s="102" t="str">
        <f t="shared" si="8"/>
        <v xml:space="preserve"> </v>
      </c>
      <c r="T102" s="103"/>
    </row>
    <row r="103" spans="1:20" x14ac:dyDescent="0.25">
      <c r="A103" s="75" t="str">
        <f t="shared" si="5"/>
        <v/>
      </c>
      <c r="B103" s="91" t="str">
        <f t="shared" si="6"/>
        <v/>
      </c>
      <c r="C103" s="92"/>
      <c r="D103" s="93"/>
      <c r="E103" s="93"/>
      <c r="F103" s="94"/>
      <c r="G103" s="95"/>
      <c r="H103" s="96"/>
      <c r="I103" s="97"/>
      <c r="J103" s="92"/>
      <c r="K103" s="98"/>
      <c r="L103" s="99"/>
      <c r="M103" s="92"/>
      <c r="N103" s="92"/>
      <c r="O103" s="85"/>
      <c r="P103" s="100" t="str">
        <f>IF(C103="ja",Preisliste!$H$13,"-  €")</f>
        <v>-  €</v>
      </c>
      <c r="Q103" s="87" t="str">
        <f>IFERROR(VLOOKUP(O103,Preisliste!$F$6:$H$11,3,FALSE),"")</f>
        <v/>
      </c>
      <c r="R103" s="101">
        <f t="shared" si="7"/>
        <v>0</v>
      </c>
      <c r="S103" s="102" t="str">
        <f t="shared" si="8"/>
        <v xml:space="preserve"> </v>
      </c>
      <c r="T103" s="103"/>
    </row>
    <row r="104" spans="1:20" x14ac:dyDescent="0.25">
      <c r="A104" s="75" t="str">
        <f t="shared" si="5"/>
        <v/>
      </c>
      <c r="B104" s="91" t="str">
        <f t="shared" si="6"/>
        <v/>
      </c>
      <c r="C104" s="92"/>
      <c r="D104" s="93"/>
      <c r="E104" s="93"/>
      <c r="F104" s="94"/>
      <c r="G104" s="95"/>
      <c r="H104" s="96"/>
      <c r="I104" s="97"/>
      <c r="J104" s="92"/>
      <c r="K104" s="98"/>
      <c r="L104" s="99"/>
      <c r="M104" s="92"/>
      <c r="N104" s="92"/>
      <c r="O104" s="85"/>
      <c r="P104" s="100" t="str">
        <f>IF(C104="ja",Preisliste!$H$13,"-  €")</f>
        <v>-  €</v>
      </c>
      <c r="Q104" s="87" t="str">
        <f>IFERROR(VLOOKUP(O104,Preisliste!$F$6:$H$11,3,FALSE),"")</f>
        <v/>
      </c>
      <c r="R104" s="101">
        <f t="shared" si="7"/>
        <v>0</v>
      </c>
      <c r="S104" s="102" t="str">
        <f t="shared" si="8"/>
        <v xml:space="preserve"> </v>
      </c>
      <c r="T104" s="103"/>
    </row>
    <row r="105" spans="1:20" x14ac:dyDescent="0.25">
      <c r="A105" s="75" t="str">
        <f t="shared" si="5"/>
        <v/>
      </c>
      <c r="B105" s="91" t="str">
        <f t="shared" si="6"/>
        <v/>
      </c>
      <c r="C105" s="92"/>
      <c r="D105" s="93"/>
      <c r="E105" s="93"/>
      <c r="F105" s="94"/>
      <c r="G105" s="95"/>
      <c r="H105" s="96"/>
      <c r="I105" s="97"/>
      <c r="J105" s="92"/>
      <c r="K105" s="98"/>
      <c r="L105" s="99"/>
      <c r="M105" s="92"/>
      <c r="N105" s="92"/>
      <c r="O105" s="85"/>
      <c r="P105" s="100" t="str">
        <f>IF(C105="ja",Preisliste!$H$13,"-  €")</f>
        <v>-  €</v>
      </c>
      <c r="Q105" s="87" t="str">
        <f>IFERROR(VLOOKUP(O105,Preisliste!$F$6:$H$11,3,FALSE),"")</f>
        <v/>
      </c>
      <c r="R105" s="101">
        <f t="shared" si="7"/>
        <v>0</v>
      </c>
      <c r="S105" s="102" t="str">
        <f t="shared" si="8"/>
        <v xml:space="preserve"> </v>
      </c>
      <c r="T105" s="103"/>
    </row>
    <row r="106" spans="1:20" x14ac:dyDescent="0.25">
      <c r="A106" s="75" t="str">
        <f t="shared" si="5"/>
        <v/>
      </c>
      <c r="B106" s="91" t="str">
        <f t="shared" si="6"/>
        <v/>
      </c>
      <c r="C106" s="92"/>
      <c r="D106" s="93"/>
      <c r="E106" s="93"/>
      <c r="F106" s="94"/>
      <c r="G106" s="95"/>
      <c r="H106" s="96"/>
      <c r="I106" s="97"/>
      <c r="J106" s="92"/>
      <c r="K106" s="98"/>
      <c r="L106" s="99"/>
      <c r="M106" s="92"/>
      <c r="N106" s="92"/>
      <c r="O106" s="85"/>
      <c r="P106" s="100" t="str">
        <f>IF(C106="ja",Preisliste!$H$13,"-  €")</f>
        <v>-  €</v>
      </c>
      <c r="Q106" s="87" t="str">
        <f>IFERROR(VLOOKUP(O106,Preisliste!$F$6:$H$11,3,FALSE),"")</f>
        <v/>
      </c>
      <c r="R106" s="101">
        <f t="shared" si="7"/>
        <v>0</v>
      </c>
      <c r="S106" s="102" t="str">
        <f t="shared" si="8"/>
        <v xml:space="preserve"> </v>
      </c>
      <c r="T106" s="103"/>
    </row>
    <row r="107" spans="1:20" x14ac:dyDescent="0.25">
      <c r="A107" s="75" t="str">
        <f t="shared" si="5"/>
        <v/>
      </c>
      <c r="B107" s="91" t="str">
        <f t="shared" si="6"/>
        <v/>
      </c>
      <c r="C107" s="92"/>
      <c r="D107" s="93"/>
      <c r="E107" s="93"/>
      <c r="F107" s="94"/>
      <c r="G107" s="95"/>
      <c r="H107" s="96"/>
      <c r="I107" s="97"/>
      <c r="J107" s="92"/>
      <c r="K107" s="98"/>
      <c r="L107" s="99"/>
      <c r="M107" s="92"/>
      <c r="N107" s="92"/>
      <c r="O107" s="85"/>
      <c r="P107" s="100" t="str">
        <f>IF(C107="ja",Preisliste!$H$13,"-  €")</f>
        <v>-  €</v>
      </c>
      <c r="Q107" s="87" t="str">
        <f>IFERROR(VLOOKUP(O107,Preisliste!$F$6:$H$11,3,FALSE),"")</f>
        <v/>
      </c>
      <c r="R107" s="101">
        <f t="shared" si="7"/>
        <v>0</v>
      </c>
      <c r="S107" s="102" t="str">
        <f t="shared" si="8"/>
        <v xml:space="preserve"> </v>
      </c>
      <c r="T107" s="103"/>
    </row>
    <row r="108" spans="1:20" x14ac:dyDescent="0.25">
      <c r="A108" s="75" t="str">
        <f t="shared" si="5"/>
        <v/>
      </c>
      <c r="B108" s="91" t="str">
        <f t="shared" si="6"/>
        <v/>
      </c>
      <c r="C108" s="92"/>
      <c r="D108" s="93"/>
      <c r="E108" s="93"/>
      <c r="F108" s="94"/>
      <c r="G108" s="95"/>
      <c r="H108" s="96"/>
      <c r="I108" s="97"/>
      <c r="J108" s="92"/>
      <c r="K108" s="98"/>
      <c r="L108" s="99"/>
      <c r="M108" s="92"/>
      <c r="N108" s="92"/>
      <c r="O108" s="85"/>
      <c r="P108" s="100" t="str">
        <f>IF(C108="ja",Preisliste!$H$13,"-  €")</f>
        <v>-  €</v>
      </c>
      <c r="Q108" s="87" t="str">
        <f>IFERROR(VLOOKUP(O108,Preisliste!$F$6:$H$11,3,FALSE),"")</f>
        <v/>
      </c>
      <c r="R108" s="101">
        <f t="shared" si="7"/>
        <v>0</v>
      </c>
      <c r="S108" s="102" t="str">
        <f t="shared" si="8"/>
        <v xml:space="preserve"> </v>
      </c>
      <c r="T108" s="103"/>
    </row>
    <row r="109" spans="1:20" x14ac:dyDescent="0.25">
      <c r="A109" s="75" t="str">
        <f t="shared" si="5"/>
        <v/>
      </c>
      <c r="B109" s="91" t="str">
        <f t="shared" si="6"/>
        <v/>
      </c>
      <c r="C109" s="92"/>
      <c r="D109" s="93"/>
      <c r="E109" s="93"/>
      <c r="F109" s="94"/>
      <c r="G109" s="95"/>
      <c r="H109" s="96"/>
      <c r="I109" s="97"/>
      <c r="J109" s="92"/>
      <c r="K109" s="98"/>
      <c r="L109" s="99"/>
      <c r="M109" s="92"/>
      <c r="N109" s="92"/>
      <c r="O109" s="85"/>
      <c r="P109" s="100" t="str">
        <f>IF(C109="ja",Preisliste!$H$13,"-  €")</f>
        <v>-  €</v>
      </c>
      <c r="Q109" s="87" t="str">
        <f>IFERROR(VLOOKUP(O109,Preisliste!$F$6:$H$11,3,FALSE),"")</f>
        <v/>
      </c>
      <c r="R109" s="101">
        <f t="shared" si="7"/>
        <v>0</v>
      </c>
      <c r="S109" s="102" t="str">
        <f t="shared" si="8"/>
        <v xml:space="preserve"> </v>
      </c>
      <c r="T109" s="103"/>
    </row>
    <row r="110" spans="1:20" x14ac:dyDescent="0.25">
      <c r="A110" s="104" t="str">
        <f t="shared" si="5"/>
        <v/>
      </c>
      <c r="B110" s="105" t="str">
        <f t="shared" si="6"/>
        <v/>
      </c>
      <c r="C110" s="106"/>
      <c r="D110" s="107"/>
      <c r="E110" s="107"/>
      <c r="F110" s="108"/>
      <c r="G110" s="109"/>
      <c r="H110" s="110"/>
      <c r="I110" s="111"/>
      <c r="J110" s="106"/>
      <c r="K110" s="112"/>
      <c r="L110" s="113"/>
      <c r="M110" s="106"/>
      <c r="N110" s="106"/>
      <c r="O110" s="114"/>
      <c r="P110" s="115" t="str">
        <f>IF(C110="ja",Preisliste!$H$13,"-  €")</f>
        <v>-  €</v>
      </c>
      <c r="Q110" s="116" t="str">
        <f>IFERROR(VLOOKUP(O110,Preisliste!$F$6:$H$11,3,FALSE),"")</f>
        <v/>
      </c>
      <c r="R110" s="117">
        <f t="shared" si="7"/>
        <v>0</v>
      </c>
      <c r="S110" s="118" t="str">
        <f t="shared" si="8"/>
        <v xml:space="preserve"> </v>
      </c>
      <c r="T110" s="119"/>
    </row>
    <row r="111" spans="1:20" x14ac:dyDescent="0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</row>
  </sheetData>
  <mergeCells count="19">
    <mergeCell ref="P8:P9"/>
    <mergeCell ref="Q8:Q9"/>
    <mergeCell ref="S8:S9"/>
    <mergeCell ref="T8:T9"/>
    <mergeCell ref="J8:J9"/>
    <mergeCell ref="K8:K9"/>
    <mergeCell ref="L8:L9"/>
    <mergeCell ref="M8:M9"/>
    <mergeCell ref="N8:N9"/>
    <mergeCell ref="O8:O9"/>
    <mergeCell ref="G8:G9"/>
    <mergeCell ref="H8:H9"/>
    <mergeCell ref="I8:I9"/>
    <mergeCell ref="F8:F9"/>
    <mergeCell ref="A8:A9"/>
    <mergeCell ref="B8:B9"/>
    <mergeCell ref="C8:C9"/>
    <mergeCell ref="D8:D9"/>
    <mergeCell ref="E8:E9"/>
  </mergeCells>
  <conditionalFormatting sqref="A10:B110">
    <cfRule type="cellIs" dxfId="0" priority="2" operator="equal">
      <formula>0</formula>
    </cfRule>
  </conditionalFormatting>
  <dataValidations xWindow="301" yWindow="458" count="8">
    <dataValidation type="list" allowBlank="1" showInputMessage="1" showErrorMessage="1" errorTitle="falsche T-Shirtgröße" error="Bitte die T-Shirtgröße aus dem Dropdownfeld anklicken. " promptTitle="T_Shirt" prompt="Bitte die T-Shirtgröße aus dem Dropdownfeld anklicken. " sqref="WVT10:WVT17 JH10:JH17 TD10:TD17 ACZ10:ACZ17 AMV10:AMV17 AWR10:AWR17 BGN10:BGN17 BQJ10:BQJ17 CAF10:CAF17 CKB10:CKB17 CTX10:CTX17 DDT10:DDT17 DNP10:DNP17 DXL10:DXL17 EHH10:EHH17 ERD10:ERD17 FAZ10:FAZ17 FKV10:FKV17 FUR10:FUR17 GEN10:GEN17 GOJ10:GOJ17 GYF10:GYF17 HIB10:HIB17 HRX10:HRX17 IBT10:IBT17 ILP10:ILP17 IVL10:IVL17 JFH10:JFH17 JPD10:JPD17 JYZ10:JYZ17 KIV10:KIV17 KSR10:KSR17 LCN10:LCN17 LMJ10:LMJ17 LWF10:LWF17 MGB10:MGB17 MPX10:MPX17 MZT10:MZT17 NJP10:NJP17 NTL10:NTL17 ODH10:ODH17 OND10:OND17 OWZ10:OWZ17 PGV10:PGV17 PQR10:PQR17 QAN10:QAN17 QKJ10:QKJ17 QUF10:QUF17 REB10:REB17 RNX10:RNX17 RXT10:RXT17 SHP10:SHP17 SRL10:SRL17 TBH10:TBH17 TLD10:TLD17 TUZ10:TUZ17 UEV10:UEV17 UOR10:UOR17 UYN10:UYN17 VIJ10:VIJ17 VSF10:VSF17 WCB10:WCB17 WLX10:WLX17" xr:uid="{00000000-0002-0000-0200-000000000000}">
      <formula1>T_Shirt</formula1>
    </dataValidation>
    <dataValidation type="whole" allowBlank="1" showInputMessage="1" showErrorMessage="1" errorTitle="falsche Postleitzahl!" error="Bitte die PLZ als fünfstellige Zahl ohne Leerzeichen eingeben," promptTitle="PLZ" prompt="bitte die Postleitzahl des Teilnehmers eintragen. Ohne Eingabe wird kein Fahrkostenzuschuss gewährt." sqref="WVS10:WVS17 JG10:JG17 TC10:TC17 ACY10:ACY17 AMU10:AMU17 AWQ10:AWQ17 BGM10:BGM17 BQI10:BQI17 CAE10:CAE17 CKA10:CKA17 CTW10:CTW17 DDS10:DDS17 DNO10:DNO17 DXK10:DXK17 EHG10:EHG17 ERC10:ERC17 FAY10:FAY17 FKU10:FKU17 FUQ10:FUQ17 GEM10:GEM17 GOI10:GOI17 GYE10:GYE17 HIA10:HIA17 HRW10:HRW17 IBS10:IBS17 ILO10:ILO17 IVK10:IVK17 JFG10:JFG17 JPC10:JPC17 JYY10:JYY17 KIU10:KIU17 KSQ10:KSQ17 LCM10:LCM17 LMI10:LMI17 LWE10:LWE17 MGA10:MGA17 MPW10:MPW17 MZS10:MZS17 NJO10:NJO17 NTK10:NTK17 ODG10:ODG17 ONC10:ONC17 OWY10:OWY17 PGU10:PGU17 PQQ10:PQQ17 QAM10:QAM17 QKI10:QKI17 QUE10:QUE17 REA10:REA17 RNW10:RNW17 RXS10:RXS17 SHO10:SHO17 SRK10:SRK17 TBG10:TBG17 TLC10:TLC17 TUY10:TUY17 UEU10:UEU17 UOQ10:UOQ17 UYM10:UYM17 VII10:VII17 VSE10:VSE17 WCA10:WCA17 WLW10:WLW17" xr:uid="{00000000-0002-0000-0200-000001000000}">
      <formula1>0</formula1>
      <formula2>99999</formula2>
    </dataValidation>
    <dataValidation type="list" allowBlank="1" showInputMessage="1" showErrorMessage="1" error="Bitte nur JA oder NEIN auswählen" prompt="Hier bitte &quot;ja&quot; oder &quot;nein&quot; einfügen" sqref="WVJ10:WVJ17 IX10:IX17 ST10:ST17 ACP10:ACP17 AML10:AML17 AWH10:AWH17 BGD10:BGD17 BPZ10:BPZ17 BZV10:BZV17 CJR10:CJR17 CTN10:CTN17 DDJ10:DDJ17 DNF10:DNF17 DXB10:DXB17 EGX10:EGX17 EQT10:EQT17 FAP10:FAP17 FKL10:FKL17 FUH10:FUH17 GED10:GED17 GNZ10:GNZ17 GXV10:GXV17 HHR10:HHR17 HRN10:HRN17 IBJ10:IBJ17 ILF10:ILF17 IVB10:IVB17 JEX10:JEX17 JOT10:JOT17 JYP10:JYP17 KIL10:KIL17 KSH10:KSH17 LCD10:LCD17 LLZ10:LLZ17 LVV10:LVV17 MFR10:MFR17 MPN10:MPN17 MZJ10:MZJ17 NJF10:NJF17 NTB10:NTB17 OCX10:OCX17 OMT10:OMT17 OWP10:OWP17 PGL10:PGL17 PQH10:PQH17 QAD10:QAD17 QJZ10:QJZ17 QTV10:QTV17 RDR10:RDR17 RNN10:RNN17 RXJ10:RXJ17 SHF10:SHF17 SRB10:SRB17 TAX10:TAX17 TKT10:TKT17 TUP10:TUP17 UEL10:UEL17 UOH10:UOH17 UYD10:UYD17 VHZ10:VHZ17 VRV10:VRV17 WBR10:WBR17 WLN10:WLN17" xr:uid="{00000000-0002-0000-0200-000002000000}">
      <formula1>ja_nein</formula1>
    </dataValidation>
    <dataValidation type="list" allowBlank="1" showInputMessage="1" showErrorMessage="1" errorTitle="Zimmerwunsch" error="Bitte den Zimmerwunsch aus dem Dropdownfeld wählen. _x000a_Extern - EZ - DZ oder Mehrbett. " promptTitle="Unterbringung" prompt="Teilnehmer nächtigen, wenn nicht extern, generell im &quot;Mehrbettzimmer&quot;. Wünsche der Berteuer für Einzel - oder Doppelzimmer werden nach Eingang der Zahlungen und unter Berücksichtigung der Verfügbarkeit vergeben. Bitte die Auswahl tätigen." sqref="WVV10:WVV17 JJ10:JJ17 TF10:TF17 ADB10:ADB17 AMX10:AMX17 AWT10:AWT17 BGP10:BGP17 BQL10:BQL17 CAH10:CAH17 CKD10:CKD17 CTZ10:CTZ17 DDV10:DDV17 DNR10:DNR17 DXN10:DXN17 EHJ10:EHJ17 ERF10:ERF17 FBB10:FBB17 FKX10:FKX17 FUT10:FUT17 GEP10:GEP17 GOL10:GOL17 GYH10:GYH17 HID10:HID17 HRZ10:HRZ17 IBV10:IBV17 ILR10:ILR17 IVN10:IVN17 JFJ10:JFJ17 JPF10:JPF17 JZB10:JZB17 KIX10:KIX17 KST10:KST17 LCP10:LCP17 LML10:LML17 LWH10:LWH17 MGD10:MGD17 MPZ10:MPZ17 MZV10:MZV17 NJR10:NJR17 NTN10:NTN17 ODJ10:ODJ17 ONF10:ONF17 OXB10:OXB17 PGX10:PGX17 PQT10:PQT17 QAP10:QAP17 QKL10:QKL17 QUH10:QUH17 RED10:RED17 RNZ10:RNZ17 RXV10:RXV17 SHR10:SHR17 SRN10:SRN17 TBJ10:TBJ17 TLF10:TLF17 TVB10:TVB17 UEX10:UEX17 UOT10:UOT17 UYP10:UYP17 VIL10:VIL17 VSH10:VSH17 WCD10:WCD17 WLZ10:WLZ17" xr:uid="{00000000-0002-0000-0200-000003000000}">
      <formula1>Zimmer</formula1>
    </dataValidation>
    <dataValidation type="list" allowBlank="1" showInputMessage="1" showErrorMessage="1" error="Bitte gültige Daten auswählen oder eingeben." promptTitle="Konkurrenz_oder_Betreuer" prompt="Zur Auswahl stehen die Konkurrenzen für die Teilnehmer oder &quot;Betreuer&quot;" sqref="WVU10:WVU17 JI10:JI17 TE10:TE17 ADA10:ADA17 AMW10:AMW17 AWS10:AWS17 BGO10:BGO17 BQK10:BQK17 CAG10:CAG17 CKC10:CKC17 CTY10:CTY17 DDU10:DDU17 DNQ10:DNQ17 DXM10:DXM17 EHI10:EHI17 ERE10:ERE17 FBA10:FBA17 FKW10:FKW17 FUS10:FUS17 GEO10:GEO17 GOK10:GOK17 GYG10:GYG17 HIC10:HIC17 HRY10:HRY17 IBU10:IBU17 ILQ10:ILQ17 IVM10:IVM17 JFI10:JFI17 JPE10:JPE17 JZA10:JZA17 KIW10:KIW17 KSS10:KSS17 LCO10:LCO17 LMK10:LMK17 LWG10:LWG17 MGC10:MGC17 MPY10:MPY17 MZU10:MZU17 NJQ10:NJQ17 NTM10:NTM17 ODI10:ODI17 ONE10:ONE17 OXA10:OXA17 PGW10:PGW17 PQS10:PQS17 QAO10:QAO17 QKK10:QKK17 QUG10:QUG17 REC10:REC17 RNY10:RNY17 RXU10:RXU17 SHQ10:SHQ17 SRM10:SRM17 TBI10:TBI17 TLE10:TLE17 TVA10:TVA17 UEW10:UEW17 UOS10:UOS17 UYO10:UYO17 VIK10:VIK17 VSG10:VSG17 WCC10:WCC17 WLY10:WLY17" xr:uid="{00000000-0002-0000-0200-000004000000}">
      <formula1>konkurrenz</formula1>
    </dataValidation>
    <dataValidation type="list" showInputMessage="1" showErrorMessage="1" promptTitle="w_oder_m" prompt="bitte &quot;w&quot; für weiblich oder &quot;m&quot; für männlich auswählen" sqref="WVQ10:WVQ17 JE10:JE17 TA10:TA17 ACW10:ACW17 AMS10:AMS17 AWO10:AWO17 BGK10:BGK17 BQG10:BQG17 CAC10:CAC17 CJY10:CJY17 CTU10:CTU17 DDQ10:DDQ17 DNM10:DNM17 DXI10:DXI17 EHE10:EHE17 ERA10:ERA17 FAW10:FAW17 FKS10:FKS17 FUO10:FUO17 GEK10:GEK17 GOG10:GOG17 GYC10:GYC17 HHY10:HHY17 HRU10:HRU17 IBQ10:IBQ17 ILM10:ILM17 IVI10:IVI17 JFE10:JFE17 JPA10:JPA17 JYW10:JYW17 KIS10:KIS17 KSO10:KSO17 LCK10:LCK17 LMG10:LMG17 LWC10:LWC17 MFY10:MFY17 MPU10:MPU17 MZQ10:MZQ17 NJM10:NJM17 NTI10:NTI17 ODE10:ODE17 ONA10:ONA17 OWW10:OWW17 PGS10:PGS17 PQO10:PQO17 QAK10:QAK17 QKG10:QKG17 QUC10:QUC17 RDY10:RDY17 RNU10:RNU17 RXQ10:RXQ17 SHM10:SHM17 SRI10:SRI17 TBE10:TBE17 TLA10:TLA17 TUW10:TUW17 UES10:UES17 UOO10:UOO17 UYK10:UYK17 VIG10:VIG17 VSC10:VSC17 WBY10:WBY17 WLU10:WLU17" xr:uid="{00000000-0002-0000-0200-000005000000}">
      <formula1>wm</formula1>
    </dataValidation>
    <dataValidation type="whole" allowBlank="1" showInputMessage="1" showErrorMessage="1" errorTitle="EDVNr" error="Bitte die 6 stellige persönliche Mitgliedsnummer eingeben." sqref="WVP10:WVP17 JD10:JD17 SZ10:SZ17 ACV10:ACV17 AMR10:AMR17 AWN10:AWN17 BGJ10:BGJ17 BQF10:BQF17 CAB10:CAB17 CJX10:CJX17 CTT10:CTT17 DDP10:DDP17 DNL10:DNL17 DXH10:DXH17 EHD10:EHD17 EQZ10:EQZ17 FAV10:FAV17 FKR10:FKR17 FUN10:FUN17 GEJ10:GEJ17 GOF10:GOF17 GYB10:GYB17 HHX10:HHX17 HRT10:HRT17 IBP10:IBP17 ILL10:ILL17 IVH10:IVH17 JFD10:JFD17 JOZ10:JOZ17 JYV10:JYV17 KIR10:KIR17 KSN10:KSN17 LCJ10:LCJ17 LMF10:LMF17 LWB10:LWB17 MFX10:MFX17 MPT10:MPT17 MZP10:MZP17 NJL10:NJL17 NTH10:NTH17 ODD10:ODD17 OMZ10:OMZ17 OWV10:OWV17 PGR10:PGR17 PQN10:PQN17 QAJ10:QAJ17 QKF10:QKF17 QUB10:QUB17 RDX10:RDX17 RNT10:RNT17 RXP10:RXP17 SHL10:SHL17 SRH10:SRH17 TBD10:TBD17 TKZ10:TKZ17 TUV10:TUV17 UER10:UER17 UON10:UON17 UYJ10:UYJ17 VIF10:VIF17 VSB10:VSB17 WBX10:WBX17 WLT10:WLT17 I10:I110" xr:uid="{00000000-0002-0000-0200-000006000000}">
      <formula1>0</formula1>
      <formula2>999999</formula2>
    </dataValidation>
    <dataValidation type="whole" allowBlank="1" showInputMessage="1" showErrorMessage="1" errorTitle="falsche Postleitzahl!" error="Bitte die PLZ als fünfstellige Zahl ohne Leerzeichen eingeben," promptTitle="PLZ:" prompt="bitte die Postleitzahl des Teilnehmers eintragen. Ohne Eingabe wird kein Fahrkostenzuschuss gewährt." sqref="L10:L110" xr:uid="{00000000-0002-0000-0200-000007000000}">
      <formula1>0</formula1>
      <formula2>99999</formula2>
    </dataValidation>
  </dataValidations>
  <pageMargins left="0.7" right="0.7" top="0.78740157499999996" bottom="0.78740157499999996" header="0.3" footer="0.3"/>
  <pageSetup paperSize="8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01" yWindow="458" count="5">
        <x14:dataValidation type="list" allowBlank="1" showInputMessage="1" showErrorMessage="1" promptTitle="Spieler:" prompt="Hier bitte &quot;ja&quot; oder &quot;nein&quot; auswählen." xr:uid="{00000000-0002-0000-0200-000009000000}">
          <x14:formula1>
            <xm:f>Preisliste!$B$5:$B$6</xm:f>
          </x14:formula1>
          <xm:sqref>C10:C110</xm:sqref>
        </x14:dataValidation>
        <x14:dataValidation type="list" allowBlank="1" showInputMessage="1" showErrorMessage="1" promptTitle="Geschlecht:" prompt="Hier Geschlecht der Person auswählen._x000a_" xr:uid="{00000000-0002-0000-0200-00000A000000}">
          <x14:formula1>
            <xm:f>Preisliste!$C$5:$C$6</xm:f>
          </x14:formula1>
          <xm:sqref>J10:J110</xm:sqref>
        </x14:dataValidation>
        <x14:dataValidation type="list" allowBlank="1" showInputMessage="1" showErrorMessage="1" promptTitle="T-Shirt:" prompt="Hier bitte T-Shirtgröße auswählen._x000a_" xr:uid="{00000000-0002-0000-0200-00000B000000}">
          <x14:formula1>
            <xm:f>Preisliste!$D$5:$D$12</xm:f>
          </x14:formula1>
          <xm:sqref>M10:M110</xm:sqref>
        </x14:dataValidation>
        <x14:dataValidation type="list" allowBlank="1" showInputMessage="1" showErrorMessage="1" promptTitle="Konkurrenz:" prompt="Hier bitte Spielkonkurrenz oder Betreuerstatus auswählen." xr:uid="{00000000-0002-0000-0200-00000C000000}">
          <x14:formula1>
            <xm:f>Preisliste!$E$5:$E$9</xm:f>
          </x14:formula1>
          <xm:sqref>N10:N110</xm:sqref>
        </x14:dataValidation>
        <x14:dataValidation type="list" allowBlank="1" showInputMessage="1" showErrorMessage="1" errorTitle="Zimmerwunsch" error="Bitte den Zimmerwunsch aus dem Dropdownfeld wählen. _x000a_Extern - EZ - DZ oder Mehrbett. " promptTitle="Unterbringung" prompt="Teilnehmer nächtigen, wenn nicht extern (25 € Essengeld), generell im &quot;Mehrbettzimmer&quot;. Wünsche der Betreuer für Einzel - oder Doppelzimmer werden nach Eingang der Zahlungen und unter Berücksichtigung der Verfügbarkeit vergeben. Bitte die Auswahl tätigen." xr:uid="{F751525A-9FE1-4637-BA5F-188C41B7DF40}">
          <x14:formula1>
            <xm:f>Preisliste!$F$6:$F$11</xm:f>
          </x14:formula1>
          <xm:sqref>O10:O110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K17"/>
  <sheetViews>
    <sheetView workbookViewId="0">
      <selection activeCell="F13" sqref="F13"/>
    </sheetView>
  </sheetViews>
  <sheetFormatPr baseColWidth="10" defaultRowHeight="15" x14ac:dyDescent="0.25"/>
  <cols>
    <col min="6" max="6" width="13.42578125" bestFit="1" customWidth="1"/>
    <col min="7" max="7" width="10.140625" customWidth="1"/>
    <col min="11" max="11" width="27.7109375" bestFit="1" customWidth="1"/>
  </cols>
  <sheetData>
    <row r="1" spans="2:11" ht="18.75" x14ac:dyDescent="0.3">
      <c r="H1" s="8" t="s">
        <v>61</v>
      </c>
    </row>
    <row r="2" spans="2:11" ht="18.75" x14ac:dyDescent="0.3">
      <c r="C2" s="8" t="s">
        <v>77</v>
      </c>
      <c r="H2" s="16" t="s">
        <v>98</v>
      </c>
      <c r="I2" s="15"/>
    </row>
    <row r="3" spans="2:11" x14ac:dyDescent="0.25">
      <c r="B3" t="s">
        <v>87</v>
      </c>
      <c r="H3" s="43" t="s">
        <v>97</v>
      </c>
    </row>
    <row r="4" spans="2:11" ht="15" customHeight="1" x14ac:dyDescent="0.25">
      <c r="B4" s="9" t="s">
        <v>16</v>
      </c>
      <c r="C4" s="9" t="s">
        <v>74</v>
      </c>
      <c r="D4" s="9" t="s">
        <v>75</v>
      </c>
      <c r="E4" s="9" t="s">
        <v>76</v>
      </c>
      <c r="F4" s="9" t="s">
        <v>64</v>
      </c>
      <c r="H4" s="44"/>
      <c r="J4" s="17" t="s">
        <v>14</v>
      </c>
      <c r="K4" s="17" t="s">
        <v>101</v>
      </c>
    </row>
    <row r="5" spans="2:11" x14ac:dyDescent="0.25">
      <c r="B5" s="13" t="s">
        <v>51</v>
      </c>
      <c r="C5" s="13" t="s">
        <v>52</v>
      </c>
      <c r="D5" t="s">
        <v>85</v>
      </c>
      <c r="E5" t="s">
        <v>69</v>
      </c>
      <c r="H5" s="44"/>
      <c r="J5" s="18" t="s">
        <v>102</v>
      </c>
      <c r="K5" s="19" t="s">
        <v>103</v>
      </c>
    </row>
    <row r="6" spans="2:11" x14ac:dyDescent="0.25">
      <c r="B6" s="13" t="s">
        <v>57</v>
      </c>
      <c r="C6" s="13" t="s">
        <v>55</v>
      </c>
      <c r="D6" t="s">
        <v>79</v>
      </c>
      <c r="E6" t="s">
        <v>56</v>
      </c>
      <c r="F6" t="s">
        <v>54</v>
      </c>
      <c r="H6" s="10">
        <v>132.5</v>
      </c>
      <c r="J6" s="18" t="s">
        <v>104</v>
      </c>
      <c r="K6" s="19" t="s">
        <v>105</v>
      </c>
    </row>
    <row r="7" spans="2:11" x14ac:dyDescent="0.25">
      <c r="D7" t="s">
        <v>73</v>
      </c>
      <c r="E7" t="s">
        <v>53</v>
      </c>
      <c r="F7" t="s">
        <v>59</v>
      </c>
      <c r="H7" s="10">
        <v>210</v>
      </c>
      <c r="J7" s="18" t="s">
        <v>106</v>
      </c>
      <c r="K7" s="19" t="s">
        <v>107</v>
      </c>
    </row>
    <row r="8" spans="2:11" x14ac:dyDescent="0.25">
      <c r="D8" t="s">
        <v>80</v>
      </c>
      <c r="E8" t="s">
        <v>58</v>
      </c>
      <c r="F8" t="s">
        <v>60</v>
      </c>
      <c r="H8" s="10">
        <v>180</v>
      </c>
      <c r="J8" s="18" t="s">
        <v>108</v>
      </c>
      <c r="K8" s="19" t="s">
        <v>109</v>
      </c>
    </row>
    <row r="9" spans="2:11" x14ac:dyDescent="0.25">
      <c r="D9" t="s">
        <v>81</v>
      </c>
      <c r="E9" t="s">
        <v>78</v>
      </c>
      <c r="F9" t="s">
        <v>86</v>
      </c>
      <c r="H9" s="10">
        <v>140</v>
      </c>
      <c r="J9" s="18" t="s">
        <v>110</v>
      </c>
      <c r="K9" s="19" t="s">
        <v>111</v>
      </c>
    </row>
    <row r="10" spans="2:11" x14ac:dyDescent="0.25">
      <c r="D10" t="s">
        <v>82</v>
      </c>
      <c r="F10" t="s">
        <v>62</v>
      </c>
      <c r="H10" s="11">
        <v>25</v>
      </c>
      <c r="J10" s="18" t="s">
        <v>112</v>
      </c>
      <c r="K10" s="19" t="s">
        <v>113</v>
      </c>
    </row>
    <row r="11" spans="2:11" x14ac:dyDescent="0.25">
      <c r="D11" t="s">
        <v>83</v>
      </c>
      <c r="F11" t="s">
        <v>63</v>
      </c>
      <c r="H11" s="10">
        <v>140</v>
      </c>
      <c r="J11" s="18" t="s">
        <v>114</v>
      </c>
      <c r="K11" s="19" t="s">
        <v>115</v>
      </c>
    </row>
    <row r="12" spans="2:11" x14ac:dyDescent="0.25">
      <c r="D12" t="s">
        <v>84</v>
      </c>
      <c r="J12" s="18" t="s">
        <v>116</v>
      </c>
      <c r="K12" s="19" t="s">
        <v>117</v>
      </c>
    </row>
    <row r="13" spans="2:11" x14ac:dyDescent="0.25">
      <c r="F13" t="s">
        <v>38</v>
      </c>
      <c r="H13" s="10">
        <v>2.5</v>
      </c>
      <c r="J13" s="18" t="s">
        <v>118</v>
      </c>
      <c r="K13" s="19" t="s">
        <v>119</v>
      </c>
    </row>
    <row r="14" spans="2:11" x14ac:dyDescent="0.25">
      <c r="J14" s="18" t="s">
        <v>120</v>
      </c>
      <c r="K14" s="19" t="s">
        <v>121</v>
      </c>
    </row>
    <row r="15" spans="2:11" x14ac:dyDescent="0.25">
      <c r="J15" s="18" t="s">
        <v>122</v>
      </c>
      <c r="K15" s="19" t="s">
        <v>123</v>
      </c>
    </row>
    <row r="16" spans="2:11" x14ac:dyDescent="0.25">
      <c r="J16" s="18" t="s">
        <v>124</v>
      </c>
      <c r="K16" s="19" t="s">
        <v>125</v>
      </c>
    </row>
    <row r="17" spans="10:11" x14ac:dyDescent="0.25">
      <c r="J17" s="18" t="s">
        <v>126</v>
      </c>
      <c r="K17" s="19" t="s">
        <v>127</v>
      </c>
    </row>
  </sheetData>
  <sheetProtection algorithmName="SHA-512" hashValue="7wDx7YrJXuBRZBtHmydiYS7WhleBjp3SDr93PhZAiwNkdt2oRf2kbmqsXBh3eW+aZWuvSHRQr99tuAxgZT51zA==" saltValue="F9QBfpRlM3tmL+bVGDTjYA==" spinCount="100000" sheet="1"/>
  <mergeCells count="1">
    <mergeCell ref="H3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Ausfüllhilfe</vt:lpstr>
      <vt:lpstr>Angaben</vt:lpstr>
      <vt:lpstr>Meldeliste</vt:lpstr>
      <vt:lpstr>Preisliste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Michaela Simsek</cp:lastModifiedBy>
  <cp:lastPrinted>2018-12-11T18:14:51Z</cp:lastPrinted>
  <dcterms:created xsi:type="dcterms:W3CDTF">2018-11-29T19:21:21Z</dcterms:created>
  <dcterms:modified xsi:type="dcterms:W3CDTF">2024-02-05T14:08:14Z</dcterms:modified>
</cp:coreProperties>
</file>